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0935" tabRatio="889"/>
  </bookViews>
  <sheets>
    <sheet name="Доверительное управление" sheetId="21" r:id="rId1"/>
  </sheets>
  <definedNames>
    <definedName name="_xlnm._FilterDatabase" localSheetId="0" hidden="1">'Доверительное управление'!$A$1:$AA$1</definedName>
  </definedNames>
  <calcPr calcId="162913"/>
</workbook>
</file>

<file path=xl/calcChain.xml><?xml version="1.0" encoding="utf-8"?>
<calcChain xmlns="http://schemas.openxmlformats.org/spreadsheetml/2006/main">
  <c r="R161" i="21" l="1"/>
  <c r="P4" i="21" l="1"/>
  <c r="M4" i="21"/>
  <c r="L4" i="21"/>
  <c r="M176" i="21" l="1"/>
  <c r="L176" i="21"/>
  <c r="K176" i="21"/>
  <c r="J176" i="21"/>
  <c r="I176" i="21"/>
  <c r="H176" i="21"/>
  <c r="G176" i="21"/>
  <c r="F176" i="21"/>
  <c r="E176" i="21"/>
  <c r="D176" i="21"/>
  <c r="C176" i="21"/>
  <c r="M172" i="21"/>
  <c r="L172" i="21"/>
  <c r="K172" i="21"/>
  <c r="J172" i="21"/>
  <c r="I172" i="21"/>
  <c r="H172" i="21"/>
  <c r="G172" i="21"/>
  <c r="F172" i="21"/>
  <c r="E172" i="21"/>
  <c r="D172" i="21"/>
  <c r="C172" i="21"/>
  <c r="M171" i="21"/>
  <c r="L171" i="21"/>
  <c r="K171" i="21"/>
  <c r="J171" i="21"/>
  <c r="I171" i="21"/>
  <c r="H171" i="21"/>
  <c r="G171" i="21"/>
  <c r="F171" i="21"/>
  <c r="E171" i="21"/>
  <c r="D171" i="21"/>
  <c r="C171" i="21"/>
  <c r="M170" i="21"/>
  <c r="L170" i="21"/>
  <c r="K170" i="21"/>
  <c r="J170" i="21"/>
  <c r="I170" i="21"/>
  <c r="H170" i="21"/>
  <c r="G170" i="21"/>
  <c r="F170" i="21"/>
  <c r="E170" i="21"/>
  <c r="D170" i="21"/>
  <c r="C170" i="21"/>
  <c r="M169" i="21"/>
  <c r="L169" i="21"/>
  <c r="K169" i="21"/>
  <c r="J169" i="21"/>
  <c r="I169" i="21"/>
  <c r="H169" i="21"/>
  <c r="G169" i="21"/>
  <c r="F169" i="21"/>
  <c r="E169" i="21"/>
  <c r="D169" i="21"/>
  <c r="C169" i="21"/>
  <c r="M164" i="21"/>
  <c r="L164" i="21"/>
  <c r="K164" i="21"/>
  <c r="J164" i="21"/>
  <c r="I164" i="21"/>
  <c r="H164" i="21"/>
  <c r="G164" i="21"/>
  <c r="F164" i="21"/>
  <c r="E164" i="21"/>
  <c r="D164" i="21"/>
  <c r="C164" i="21"/>
  <c r="M161" i="21"/>
  <c r="L161" i="21"/>
  <c r="K161" i="21"/>
  <c r="J161" i="21"/>
  <c r="I161" i="21"/>
  <c r="H161" i="21"/>
  <c r="G161" i="21"/>
  <c r="F161" i="21"/>
  <c r="E161" i="21"/>
  <c r="D161" i="21"/>
  <c r="C161" i="21"/>
  <c r="M158" i="21"/>
  <c r="L158" i="21"/>
  <c r="K158" i="21"/>
  <c r="J158" i="21"/>
  <c r="I158" i="21"/>
  <c r="H158" i="21"/>
  <c r="G158" i="21"/>
  <c r="F158" i="21"/>
  <c r="E158" i="21"/>
  <c r="D158" i="21"/>
  <c r="C158" i="21"/>
  <c r="M155" i="21"/>
  <c r="L155" i="21"/>
  <c r="K155" i="21"/>
  <c r="J155" i="21"/>
  <c r="I155" i="21"/>
  <c r="H155" i="21"/>
  <c r="G155" i="21"/>
  <c r="F155" i="21"/>
  <c r="E155" i="21"/>
  <c r="D155" i="21"/>
  <c r="C155" i="21"/>
  <c r="M153" i="21"/>
  <c r="L153" i="21"/>
  <c r="K153" i="21"/>
  <c r="J153" i="21"/>
  <c r="I153" i="21"/>
  <c r="H153" i="21"/>
  <c r="G153" i="21"/>
  <c r="F153" i="21"/>
  <c r="E153" i="21"/>
  <c r="D153" i="21"/>
  <c r="C153" i="21"/>
  <c r="M151" i="21"/>
  <c r="L151" i="21"/>
  <c r="K151" i="21"/>
  <c r="J151" i="21"/>
  <c r="I151" i="21"/>
  <c r="H151" i="21"/>
  <c r="G151" i="21"/>
  <c r="F151" i="21"/>
  <c r="E151" i="21"/>
  <c r="D151" i="21"/>
  <c r="C151" i="21"/>
  <c r="M148" i="21"/>
  <c r="L148" i="21"/>
  <c r="K148" i="21"/>
  <c r="J148" i="21"/>
  <c r="I148" i="21"/>
  <c r="H148" i="21"/>
  <c r="G148" i="21"/>
  <c r="F148" i="21"/>
  <c r="E148" i="21"/>
  <c r="D148" i="21"/>
  <c r="C148" i="21"/>
  <c r="M146" i="21"/>
  <c r="L146" i="21"/>
  <c r="K146" i="21"/>
  <c r="J146" i="21"/>
  <c r="I146" i="21"/>
  <c r="H146" i="21"/>
  <c r="G146" i="21"/>
  <c r="F146" i="21"/>
  <c r="E146" i="21"/>
  <c r="D146" i="21"/>
  <c r="C146" i="21"/>
  <c r="M142" i="21"/>
  <c r="L142" i="21"/>
  <c r="K142" i="21"/>
  <c r="H142" i="21"/>
  <c r="G142" i="21"/>
  <c r="F142" i="21"/>
  <c r="E142" i="21"/>
  <c r="D142" i="21"/>
  <c r="C142" i="21"/>
  <c r="L141" i="21"/>
  <c r="L139" i="21" s="1"/>
  <c r="L138" i="21" s="1"/>
  <c r="K141" i="21"/>
  <c r="K139" i="21" s="1"/>
  <c r="J141" i="21"/>
  <c r="J139" i="21" s="1"/>
  <c r="J138" i="21" s="1"/>
  <c r="H141" i="21"/>
  <c r="H139" i="21" s="1"/>
  <c r="G141" i="21"/>
  <c r="G139" i="21" s="1"/>
  <c r="F141" i="21"/>
  <c r="F139" i="21" s="1"/>
  <c r="E141" i="21"/>
  <c r="E139" i="21" s="1"/>
  <c r="D141" i="21"/>
  <c r="D139" i="21" s="1"/>
  <c r="C141" i="21"/>
  <c r="C139" i="21" s="1"/>
  <c r="M139" i="21"/>
  <c r="M135" i="21"/>
  <c r="L135" i="21"/>
  <c r="K135" i="21"/>
  <c r="J135" i="21"/>
  <c r="H135" i="21"/>
  <c r="G135" i="21"/>
  <c r="F135" i="21"/>
  <c r="E135" i="21"/>
  <c r="D135" i="21"/>
  <c r="C135" i="21"/>
  <c r="M132" i="21"/>
  <c r="L132" i="21"/>
  <c r="K132" i="21"/>
  <c r="J132" i="21"/>
  <c r="H132" i="21"/>
  <c r="G132" i="21"/>
  <c r="F132" i="21"/>
  <c r="E132" i="21"/>
  <c r="D132" i="21"/>
  <c r="C132" i="21"/>
  <c r="I127" i="21"/>
  <c r="M88" i="21"/>
  <c r="L88" i="21"/>
  <c r="K88" i="21"/>
  <c r="J88" i="21"/>
  <c r="I88" i="21"/>
  <c r="H88" i="21"/>
  <c r="G88" i="21"/>
  <c r="F88" i="21"/>
  <c r="E88" i="21"/>
  <c r="D88" i="21"/>
  <c r="C88" i="21"/>
  <c r="M84" i="21"/>
  <c r="L84" i="21"/>
  <c r="K84" i="21"/>
  <c r="J84" i="21"/>
  <c r="I84" i="21"/>
  <c r="H84" i="21"/>
  <c r="G84" i="21"/>
  <c r="F84" i="21"/>
  <c r="E84" i="21"/>
  <c r="D84" i="21"/>
  <c r="C84" i="21"/>
  <c r="M83" i="21"/>
  <c r="L83" i="21"/>
  <c r="K83" i="21"/>
  <c r="J83" i="21"/>
  <c r="I83" i="21"/>
  <c r="H83" i="21"/>
  <c r="G83" i="21"/>
  <c r="F83" i="21"/>
  <c r="E83" i="21"/>
  <c r="D83" i="21"/>
  <c r="C83" i="21"/>
  <c r="M82" i="21"/>
  <c r="L82" i="21"/>
  <c r="K82" i="21"/>
  <c r="J82" i="21"/>
  <c r="I82" i="21"/>
  <c r="H82" i="21"/>
  <c r="G82" i="21"/>
  <c r="F82" i="21"/>
  <c r="E82" i="21"/>
  <c r="D82" i="21"/>
  <c r="C82" i="21"/>
  <c r="M81" i="21"/>
  <c r="L81" i="21"/>
  <c r="K81" i="21"/>
  <c r="J81" i="21"/>
  <c r="I81" i="21"/>
  <c r="H81" i="21"/>
  <c r="G81" i="21"/>
  <c r="F81" i="21"/>
  <c r="E81" i="21"/>
  <c r="D81" i="21"/>
  <c r="C81" i="21"/>
  <c r="M77" i="21"/>
  <c r="L77" i="21"/>
  <c r="K77" i="21"/>
  <c r="J77" i="21"/>
  <c r="I77" i="21"/>
  <c r="H77" i="21"/>
  <c r="G77" i="21"/>
  <c r="F77" i="21"/>
  <c r="E77" i="21"/>
  <c r="D77" i="21"/>
  <c r="C77" i="21"/>
  <c r="M74" i="21"/>
  <c r="L74" i="21"/>
  <c r="K74" i="21"/>
  <c r="J74" i="21"/>
  <c r="I74" i="21"/>
  <c r="H74" i="21"/>
  <c r="G74" i="21"/>
  <c r="F74" i="21"/>
  <c r="E74" i="21"/>
  <c r="D74" i="21"/>
  <c r="C74" i="21"/>
  <c r="M70" i="21"/>
  <c r="L70" i="21"/>
  <c r="K70" i="21"/>
  <c r="I70" i="21"/>
  <c r="H70" i="21"/>
  <c r="G70" i="21"/>
  <c r="F70" i="21"/>
  <c r="E70" i="21"/>
  <c r="D70" i="21"/>
  <c r="C70" i="21"/>
  <c r="M67" i="21"/>
  <c r="L67" i="21"/>
  <c r="K67" i="21"/>
  <c r="I67" i="21"/>
  <c r="H67" i="21"/>
  <c r="G67" i="21"/>
  <c r="F67" i="21"/>
  <c r="E67" i="21"/>
  <c r="D67" i="21"/>
  <c r="C67" i="21"/>
  <c r="M63" i="21"/>
  <c r="L63" i="21"/>
  <c r="K63" i="21"/>
  <c r="I63" i="21"/>
  <c r="H63" i="21"/>
  <c r="G63" i="21"/>
  <c r="F63" i="21"/>
  <c r="E63" i="21"/>
  <c r="D63" i="21"/>
  <c r="C63" i="21"/>
  <c r="M60" i="21"/>
  <c r="L60" i="21"/>
  <c r="K60" i="21"/>
  <c r="I60" i="21"/>
  <c r="H60" i="21"/>
  <c r="G60" i="21"/>
  <c r="F60" i="21"/>
  <c r="E60" i="21"/>
  <c r="D60" i="21"/>
  <c r="C60" i="21"/>
  <c r="M56" i="21"/>
  <c r="L56" i="21"/>
  <c r="K56" i="21"/>
  <c r="I56" i="21"/>
  <c r="H56" i="21"/>
  <c r="G56" i="21"/>
  <c r="F56" i="21"/>
  <c r="E56" i="21"/>
  <c r="D56" i="21"/>
  <c r="C56" i="21"/>
  <c r="M53" i="21"/>
  <c r="L53" i="21"/>
  <c r="K53" i="21"/>
  <c r="I53" i="21"/>
  <c r="H53" i="21"/>
  <c r="G53" i="21"/>
  <c r="F53" i="21"/>
  <c r="E53" i="21"/>
  <c r="D53" i="21"/>
  <c r="C53" i="21"/>
  <c r="J50" i="21"/>
  <c r="H50" i="21"/>
  <c r="J49" i="21"/>
  <c r="M46" i="21"/>
  <c r="L46" i="21"/>
  <c r="K46" i="21"/>
  <c r="I46" i="21"/>
  <c r="H46" i="21"/>
  <c r="G46" i="21"/>
  <c r="F46" i="21"/>
  <c r="E46" i="21"/>
  <c r="D46" i="21"/>
  <c r="C46" i="21"/>
  <c r="M43" i="21"/>
  <c r="L43" i="21"/>
  <c r="K43" i="21"/>
  <c r="I43" i="21"/>
  <c r="H43" i="21"/>
  <c r="G43" i="21"/>
  <c r="F43" i="21"/>
  <c r="E43" i="21"/>
  <c r="D43" i="21"/>
  <c r="C43" i="21"/>
  <c r="M41" i="21"/>
  <c r="L41" i="21"/>
  <c r="K41" i="21"/>
  <c r="I41" i="21"/>
  <c r="H41" i="21"/>
  <c r="G41" i="21"/>
  <c r="F41" i="21"/>
  <c r="E41" i="21"/>
  <c r="D41" i="21"/>
  <c r="C41" i="21"/>
  <c r="M39" i="21"/>
  <c r="L39" i="21"/>
  <c r="K39" i="21"/>
  <c r="I39" i="21"/>
  <c r="H39" i="21"/>
  <c r="G39" i="21"/>
  <c r="F39" i="21"/>
  <c r="E39" i="21"/>
  <c r="D39" i="21"/>
  <c r="C39" i="21"/>
  <c r="M36" i="21"/>
  <c r="L36" i="21"/>
  <c r="K36" i="21"/>
  <c r="I36" i="21"/>
  <c r="H36" i="21"/>
  <c r="G36" i="21"/>
  <c r="F36" i="21"/>
  <c r="E36" i="21"/>
  <c r="D36" i="21"/>
  <c r="C36" i="21"/>
  <c r="M34" i="21"/>
  <c r="L34" i="21"/>
  <c r="I34" i="21"/>
  <c r="H34" i="21"/>
  <c r="G34" i="21"/>
  <c r="F34" i="21"/>
  <c r="E34" i="21"/>
  <c r="D34" i="21"/>
  <c r="C34" i="21"/>
  <c r="J33" i="21"/>
  <c r="J17" i="21" s="1"/>
  <c r="M30" i="21"/>
  <c r="L30" i="21"/>
  <c r="K30" i="21"/>
  <c r="J30" i="21"/>
  <c r="I30" i="21"/>
  <c r="H30" i="21"/>
  <c r="G30" i="21"/>
  <c r="F30" i="21"/>
  <c r="E30" i="21"/>
  <c r="D30" i="21"/>
  <c r="C30" i="21"/>
  <c r="H29" i="21"/>
  <c r="H27" i="21" s="1"/>
  <c r="G29" i="21"/>
  <c r="G27" i="21" s="1"/>
  <c r="F29" i="21"/>
  <c r="F27" i="21" s="1"/>
  <c r="E29" i="21"/>
  <c r="E27" i="21" s="1"/>
  <c r="D29" i="21"/>
  <c r="D27" i="21" s="1"/>
  <c r="M27" i="21"/>
  <c r="L27" i="21"/>
  <c r="K27" i="21"/>
  <c r="J27" i="21"/>
  <c r="I27" i="21"/>
  <c r="C27" i="21"/>
  <c r="M23" i="21"/>
  <c r="L23" i="21"/>
  <c r="K23" i="21"/>
  <c r="J23" i="21"/>
  <c r="I23" i="21"/>
  <c r="H23" i="21"/>
  <c r="G23" i="21"/>
  <c r="F23" i="21"/>
  <c r="E23" i="21"/>
  <c r="D23" i="21"/>
  <c r="C23" i="21"/>
  <c r="M20" i="21"/>
  <c r="L20" i="21"/>
  <c r="K20" i="21"/>
  <c r="J20" i="21"/>
  <c r="I20" i="21"/>
  <c r="H20" i="21"/>
  <c r="G20" i="21"/>
  <c r="F20" i="21"/>
  <c r="E20" i="21"/>
  <c r="D20" i="21"/>
  <c r="C20" i="21"/>
  <c r="K17" i="21"/>
  <c r="L26" i="21" l="1"/>
  <c r="K26" i="21"/>
  <c r="K138" i="21"/>
  <c r="M26" i="21"/>
  <c r="J26" i="21"/>
  <c r="K59" i="21"/>
  <c r="D131" i="21"/>
  <c r="H138" i="21"/>
  <c r="F26" i="21"/>
  <c r="D145" i="21"/>
  <c r="D128" i="21" s="1"/>
  <c r="G52" i="21"/>
  <c r="C26" i="21"/>
  <c r="I52" i="21"/>
  <c r="H59" i="21"/>
  <c r="J168" i="21"/>
  <c r="L73" i="21"/>
  <c r="D73" i="21"/>
  <c r="D160" i="21"/>
  <c r="L160" i="21"/>
  <c r="K52" i="21"/>
  <c r="D59" i="21"/>
  <c r="M59" i="21"/>
  <c r="M138" i="21"/>
  <c r="F19" i="21"/>
  <c r="F33" i="21"/>
  <c r="F17" i="21" s="1"/>
  <c r="C59" i="21"/>
  <c r="L59" i="21"/>
  <c r="G66" i="21"/>
  <c r="G50" i="21" s="1"/>
  <c r="E131" i="21"/>
  <c r="C145" i="21"/>
  <c r="C128" i="21" s="1"/>
  <c r="K145" i="21"/>
  <c r="K128" i="21" s="1"/>
  <c r="G33" i="21"/>
  <c r="G17" i="21" s="1"/>
  <c r="I19" i="21"/>
  <c r="D33" i="21"/>
  <c r="D17" i="21" s="1"/>
  <c r="F131" i="21"/>
  <c r="M33" i="21"/>
  <c r="M17" i="21" s="1"/>
  <c r="F59" i="21"/>
  <c r="H131" i="21"/>
  <c r="F66" i="21"/>
  <c r="F50" i="21" s="1"/>
  <c r="I73" i="21"/>
  <c r="G138" i="21"/>
  <c r="I26" i="21"/>
  <c r="L33" i="21"/>
  <c r="L17" i="21" s="1"/>
  <c r="I33" i="21"/>
  <c r="I17" i="21" s="1"/>
  <c r="K131" i="21"/>
  <c r="C138" i="21"/>
  <c r="F52" i="21"/>
  <c r="I145" i="21"/>
  <c r="I129" i="21" s="1"/>
  <c r="E59" i="21"/>
  <c r="G73" i="21"/>
  <c r="K168" i="21"/>
  <c r="E26" i="21"/>
  <c r="M66" i="21"/>
  <c r="M50" i="21" s="1"/>
  <c r="G131" i="21"/>
  <c r="L145" i="21"/>
  <c r="L128" i="21" s="1"/>
  <c r="J19" i="21"/>
  <c r="D52" i="21"/>
  <c r="M52" i="21"/>
  <c r="G19" i="21"/>
  <c r="D19" i="21"/>
  <c r="L19" i="21"/>
  <c r="L18" i="21" s="1"/>
  <c r="L16" i="21" s="1"/>
  <c r="E66" i="21"/>
  <c r="E50" i="21" s="1"/>
  <c r="E80" i="21"/>
  <c r="E160" i="21"/>
  <c r="M160" i="21"/>
  <c r="J48" i="21"/>
  <c r="J73" i="21"/>
  <c r="M131" i="21"/>
  <c r="F138" i="21"/>
  <c r="J145" i="21"/>
  <c r="J128" i="21" s="1"/>
  <c r="H52" i="21"/>
  <c r="C66" i="21"/>
  <c r="C50" i="21" s="1"/>
  <c r="L66" i="21"/>
  <c r="L50" i="21" s="1"/>
  <c r="I66" i="21"/>
  <c r="I50" i="21" s="1"/>
  <c r="K80" i="21"/>
  <c r="G168" i="21"/>
  <c r="J80" i="21"/>
  <c r="C80" i="21"/>
  <c r="H80" i="21"/>
  <c r="M80" i="21"/>
  <c r="C160" i="21"/>
  <c r="K160" i="21"/>
  <c r="H160" i="21"/>
  <c r="I168" i="21"/>
  <c r="F168" i="21"/>
  <c r="G80" i="21"/>
  <c r="C168" i="21"/>
  <c r="E19" i="21"/>
  <c r="M19" i="21"/>
  <c r="C33" i="21"/>
  <c r="C17" i="21" s="1"/>
  <c r="E52" i="21"/>
  <c r="C52" i="21"/>
  <c r="L52" i="21"/>
  <c r="D80" i="21"/>
  <c r="L80" i="21"/>
  <c r="G145" i="21"/>
  <c r="G128" i="21" s="1"/>
  <c r="G26" i="21"/>
  <c r="E73" i="21"/>
  <c r="M73" i="21"/>
  <c r="G160" i="21"/>
  <c r="H26" i="21"/>
  <c r="I59" i="21"/>
  <c r="F73" i="21"/>
  <c r="C131" i="21"/>
  <c r="L131" i="21"/>
  <c r="L130" i="21" s="1"/>
  <c r="J131" i="21"/>
  <c r="J130" i="21" s="1"/>
  <c r="G59" i="21"/>
  <c r="D66" i="21"/>
  <c r="D50" i="21" s="1"/>
  <c r="H145" i="21"/>
  <c r="H128" i="21" s="1"/>
  <c r="D168" i="21"/>
  <c r="L168" i="21"/>
  <c r="J160" i="21"/>
  <c r="D26" i="21"/>
  <c r="I80" i="21"/>
  <c r="C19" i="21"/>
  <c r="K19" i="21"/>
  <c r="K18" i="21" s="1"/>
  <c r="K16" i="21" s="1"/>
  <c r="K15" i="21" s="1"/>
  <c r="H19" i="21"/>
  <c r="E138" i="21"/>
  <c r="H168" i="21"/>
  <c r="E168" i="21"/>
  <c r="M168" i="21"/>
  <c r="F80" i="21"/>
  <c r="E33" i="21"/>
  <c r="E17" i="21" s="1"/>
  <c r="H33" i="21"/>
  <c r="H17" i="21" s="1"/>
  <c r="K66" i="21"/>
  <c r="K50" i="21" s="1"/>
  <c r="C73" i="21"/>
  <c r="K73" i="21"/>
  <c r="H73" i="21"/>
  <c r="D138" i="21"/>
  <c r="F145" i="21"/>
  <c r="F128" i="21" s="1"/>
  <c r="E145" i="21"/>
  <c r="E128" i="21" s="1"/>
  <c r="M145" i="21"/>
  <c r="I160" i="21"/>
  <c r="F160" i="21"/>
  <c r="K130" i="21" l="1"/>
  <c r="K127" i="21" s="1"/>
  <c r="K126" i="21" s="1"/>
  <c r="M18" i="21"/>
  <c r="M16" i="21" s="1"/>
  <c r="M15" i="21" s="1"/>
  <c r="J18" i="21"/>
  <c r="J16" i="21" s="1"/>
  <c r="J15" i="21" s="1"/>
  <c r="K51" i="21"/>
  <c r="K49" i="21" s="1"/>
  <c r="K48" i="21" s="1"/>
  <c r="D130" i="21"/>
  <c r="D127" i="21" s="1"/>
  <c r="D126" i="21" s="1"/>
  <c r="H51" i="21"/>
  <c r="H49" i="21" s="1"/>
  <c r="H48" i="21" s="1"/>
  <c r="I128" i="21"/>
  <c r="I126" i="21" s="1"/>
  <c r="C18" i="21"/>
  <c r="C16" i="21" s="1"/>
  <c r="C15" i="21" s="1"/>
  <c r="D51" i="21"/>
  <c r="D49" i="21" s="1"/>
  <c r="D48" i="21" s="1"/>
  <c r="F18" i="21"/>
  <c r="F16" i="21" s="1"/>
  <c r="F15" i="21" s="1"/>
  <c r="F51" i="21"/>
  <c r="F49" i="21" s="1"/>
  <c r="F48" i="21" s="1"/>
  <c r="E130" i="21"/>
  <c r="E127" i="21" s="1"/>
  <c r="E126" i="21" s="1"/>
  <c r="I51" i="21"/>
  <c r="I49" i="21" s="1"/>
  <c r="I48" i="21" s="1"/>
  <c r="G130" i="21"/>
  <c r="G127" i="21" s="1"/>
  <c r="G126" i="21" s="1"/>
  <c r="H130" i="21"/>
  <c r="H127" i="21" s="1"/>
  <c r="H126" i="21" s="1"/>
  <c r="H18" i="21"/>
  <c r="H16" i="21" s="1"/>
  <c r="H15" i="21" s="1"/>
  <c r="G18" i="21"/>
  <c r="G16" i="21" s="1"/>
  <c r="G15" i="21" s="1"/>
  <c r="I18" i="21"/>
  <c r="I16" i="21" s="1"/>
  <c r="I15" i="21" s="1"/>
  <c r="F130" i="21"/>
  <c r="F129" i="21" s="1"/>
  <c r="G51" i="21"/>
  <c r="G49" i="21" s="1"/>
  <c r="G48" i="21" s="1"/>
  <c r="L51" i="21"/>
  <c r="L49" i="21" s="1"/>
  <c r="L48" i="21" s="1"/>
  <c r="C51" i="21"/>
  <c r="C49" i="21" s="1"/>
  <c r="C48" i="21" s="1"/>
  <c r="M130" i="21"/>
  <c r="M127" i="21" s="1"/>
  <c r="L15" i="21"/>
  <c r="M51" i="21"/>
  <c r="M49" i="21" s="1"/>
  <c r="M48" i="21" s="1"/>
  <c r="C130" i="21"/>
  <c r="C127" i="21" s="1"/>
  <c r="C126" i="21" s="1"/>
  <c r="E18" i="21"/>
  <c r="E16" i="21" s="1"/>
  <c r="E15" i="21" s="1"/>
  <c r="D18" i="21"/>
  <c r="D16" i="21" s="1"/>
  <c r="D15" i="21" s="1"/>
  <c r="E51" i="21"/>
  <c r="E49" i="21" s="1"/>
  <c r="E48" i="21" s="1"/>
  <c r="M128" i="21"/>
  <c r="J129" i="21"/>
  <c r="J127" i="21"/>
  <c r="J126" i="21" s="1"/>
  <c r="L127" i="21"/>
  <c r="L126" i="21" s="1"/>
  <c r="L129" i="21"/>
  <c r="K129" i="21" l="1"/>
  <c r="D129" i="21"/>
  <c r="E129" i="21"/>
  <c r="G129" i="21"/>
  <c r="H129" i="21"/>
  <c r="F127" i="21"/>
  <c r="F126" i="21" s="1"/>
  <c r="M126" i="21"/>
  <c r="M129" i="21"/>
  <c r="C129" i="21"/>
</calcChain>
</file>

<file path=xl/comments1.xml><?xml version="1.0" encoding="utf-8"?>
<comments xmlns="http://schemas.openxmlformats.org/spreadsheetml/2006/main">
  <authors>
    <author>Автор</author>
  </authors>
  <commentList>
    <comment ref="P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
Для НФО: 10.05.2023
Для КО: 20.04.2023 
</t>
        </r>
      </text>
    </comment>
    <comment ref="Q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
для НФО: 21.08.2023
для КО: 24.07.2023
</t>
        </r>
      </text>
    </comment>
    <comment ref="R1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
КО - 24.11.2023
НФО - 02.11.2023</t>
        </r>
      </text>
    </comment>
    <comment ref="S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КО - 26.01.2024
НФО - 07.02.2024</t>
        </r>
      </text>
    </comment>
    <comment ref="T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07.05.2024</t>
        </r>
      </text>
    </comment>
    <comment ref="U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
НФО - 06.08.2024
КО - 20.08.2024</t>
        </r>
      </text>
    </comment>
    <comment ref="V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
НФО - 30.10.2024
КО - 05.11.2024</t>
        </r>
      </text>
    </comment>
    <comment ref="W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КО - 05.02.2025
НФО - 03.02.2025</t>
        </r>
      </text>
    </comment>
    <comment ref="X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25.04.2025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24.07.2025</t>
        </r>
      </text>
    </comment>
    <comment ref="Z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28.10.2025</t>
        </r>
      </text>
    </comment>
    <comment ref="AA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11.02.2026</t>
        </r>
      </text>
    </comment>
    <comment ref="AB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 04.05.2026 
</t>
        </r>
      </text>
    </comment>
  </commentList>
</comments>
</file>

<file path=xl/sharedStrings.xml><?xml version="1.0" encoding="utf-8"?>
<sst xmlns="http://schemas.openxmlformats.org/spreadsheetml/2006/main" count="977" uniqueCount="63">
  <si>
    <t>Единица измерения</t>
  </si>
  <si>
    <t>ед.</t>
  </si>
  <si>
    <t>Количество компаний с лицензией на управление ценными бумагами</t>
  </si>
  <si>
    <t>тыс. лиц</t>
  </si>
  <si>
    <t>%</t>
  </si>
  <si>
    <t>млрд. руб.</t>
  </si>
  <si>
    <t xml:space="preserve">   в т.ч. количество ДУ - НФО</t>
  </si>
  <si>
    <t xml:space="preserve">   в т.ч. количество ДУ - КО</t>
  </si>
  <si>
    <t>физические лица</t>
  </si>
  <si>
    <t>юридические лица</t>
  </si>
  <si>
    <t xml:space="preserve">                           неквалифицированные инвесторы</t>
  </si>
  <si>
    <t xml:space="preserve">                           квалифицированные инвесторы</t>
  </si>
  <si>
    <t xml:space="preserve">        резиденты</t>
  </si>
  <si>
    <t xml:space="preserve">        нерезиденты</t>
  </si>
  <si>
    <t>Аналитические показатели</t>
  </si>
  <si>
    <t>1) Количество клиентов в доверительном управлении</t>
  </si>
  <si>
    <t>2) Количество активных клиентов в доверительном управлении, в том числе:</t>
  </si>
  <si>
    <t>3) Количество клиентов в доверительном управлении на стандартных стратегиях, в том числе:</t>
  </si>
  <si>
    <t>1 стратегия</t>
  </si>
  <si>
    <t>от 2 до 4 стратегий</t>
  </si>
  <si>
    <t>5 стратегий и более</t>
  </si>
  <si>
    <t xml:space="preserve">   в рамках всех стратегий управления</t>
  </si>
  <si>
    <t>~1 год</t>
  </si>
  <si>
    <t>~2 года</t>
  </si>
  <si>
    <t xml:space="preserve">  3 года и более</t>
  </si>
  <si>
    <t xml:space="preserve">Количество компаний, в которых сконцентрировано 75% клиентов на ДУ </t>
  </si>
  <si>
    <t>Количество компаний, в которых сконцентрировано 75% клиентов на ДУ НФО</t>
  </si>
  <si>
    <t>Количество компаний, в которых сконцентрировано 75% клиентов на ДУ КО</t>
  </si>
  <si>
    <t>Количество компаний, в которых сконцентрировано 75% клиентских активов ДУ</t>
  </si>
  <si>
    <t>Количество компаний, в которых сконцентрировано 75% клиентских активов ДУ НФО</t>
  </si>
  <si>
    <t>Количество компаний, в которых сконцентрировано 75% клиентских активов ДУ КО</t>
  </si>
  <si>
    <t>Доля топ-3 профучастников по количеству клиентов на ДУ</t>
  </si>
  <si>
    <t>Доля топ-3 профучастников НФО по количеству клиентов на ДУ</t>
  </si>
  <si>
    <t>Доля топ-3 профучастников КО по количеству клиентов на ДУ</t>
  </si>
  <si>
    <t>А) В ДУ-НФО</t>
  </si>
  <si>
    <t>Б) В ДУ-КО</t>
  </si>
  <si>
    <t>А) Количество клиентов в доверительном управлении в ДУ-НФО</t>
  </si>
  <si>
    <t>Б) Количество клиентов в доверительном управлении в ДУ-КО</t>
  </si>
  <si>
    <t>А) Количество активных клиентов в доверительном управлении в ДУ-НФО</t>
  </si>
  <si>
    <t>Б) Количество активных клиентов в доверительном управлении в ДУ-КО</t>
  </si>
  <si>
    <t>4) Количество ДУ-НФО и ДУ-КО, предлагающих стандартные стратегии в доверительном управлении, в т.ч.:</t>
  </si>
  <si>
    <t xml:space="preserve">А) Количество ДУ-НФО, предлагающих стандартные стратегии в доверительном управлении, в т.ч.:                  </t>
  </si>
  <si>
    <t xml:space="preserve">Б) Количество ДУ-КО, предлагающих стандартные стратегии в доверительном управлении, в т.ч.:                  </t>
  </si>
  <si>
    <t xml:space="preserve">          В ДУ-НФО</t>
  </si>
  <si>
    <t>В ДУ-КО</t>
  </si>
  <si>
    <t>А)В ДУ-НФО</t>
  </si>
  <si>
    <t>Б)В ДУ-КО</t>
  </si>
  <si>
    <t>В ДУ-НФО и в ДУ-КО</t>
  </si>
  <si>
    <t>В ДУ-НФО</t>
  </si>
  <si>
    <t>-</t>
  </si>
  <si>
    <t>А) Из ДУ-НФО</t>
  </si>
  <si>
    <t>Б) Из ДУ-КО</t>
  </si>
  <si>
    <t>А) Объем выводов со счетов ДУ ПУРЦБ-НФО</t>
  </si>
  <si>
    <t>Б) Объем выводов со счетов ДУ ПУРЦБ-КО</t>
  </si>
  <si>
    <r>
      <t>7) Объем клиентских активов в ДУ</t>
    </r>
    <r>
      <rPr>
        <b/>
        <sz val="8"/>
        <color theme="0"/>
        <rFont val="Times New Roman"/>
        <family val="1"/>
        <charset val="204"/>
      </rPr>
      <t xml:space="preserve"> в рамках всех стратегий управления</t>
    </r>
  </si>
  <si>
    <t>8) Объем клиентских активов в ДУ в т.ч. в рамках стандартных стратегий управления</t>
  </si>
  <si>
    <t>9) Стоимость портфелей в рамках стандартных стратегий управления по горизонту инвестирования</t>
  </si>
  <si>
    <t>А) Объем поступлений на счета ДУ в ПУРЦБ-НФО</t>
  </si>
  <si>
    <t>Б) Объем поступлений на счета ДУ в ПУРЦБ-КО</t>
  </si>
  <si>
    <t>5) Объем поступлений за квартал на счета ДУ (денежные средства, ценные бумаги и иные активы), в том числе:</t>
  </si>
  <si>
    <t>6) Объем выводов (изъятий) за квартал со счетов ДУ (денежные средства, ценные бумаги и иные активы), в том числе:</t>
  </si>
  <si>
    <t>Динамические ряды основных показателей деятельности доверительных управляющих*</t>
  </si>
  <si>
    <t>* на основании данных из отчетности по форме:
   - 0420431"Сведения об осуществлении профессиональным участником рынка ценных бумаг брокерской деятельности и деятельности по управлению ценными бумагами" ;
  - 0409724 "Сведения об осуществлении брокерской деятельности и деятельности по управлению ценными бумагами"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</si>
</sst>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#,##0.0"/>
    <numFmt numFmtId="166" formatCode="0.0"/>
    <numFmt numFmtId="167" formatCode="#,##0.0_ ;\-#,##0.0\ "/>
    <numFmt numFmtId="168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sz val="10"/>
      <color theme="1"/>
      <name val="Tahoma"/>
      <family val="2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</cellStyleXfs>
  <cellXfs count="71">
    <xf numFmtId="0" fontId="0" fillId="0" borderId="0" xfId="0"/>
    <xf numFmtId="0" fontId="5" fillId="0" borderId="0" xfId="0" applyFont="1" applyFill="1" applyAlignment="1">
      <alignment horizontal="right" readingOrder="1"/>
    </xf>
    <xf numFmtId="0" fontId="5" fillId="0" borderId="0" xfId="0" applyFont="1" applyAlignment="1">
      <alignment horizontal="right" readingOrder="1"/>
    </xf>
    <xf numFmtId="0" fontId="7" fillId="0" borderId="1" xfId="0" applyFont="1" applyBorder="1" applyAlignment="1">
      <alignment horizontal="left" readingOrder="1"/>
    </xf>
    <xf numFmtId="0" fontId="7" fillId="0" borderId="1" xfId="0" applyFont="1" applyFill="1" applyBorder="1" applyAlignment="1">
      <alignment horizontal="center" readingOrder="1"/>
    </xf>
    <xf numFmtId="0" fontId="7" fillId="0" borderId="1" xfId="0" applyFont="1" applyBorder="1" applyAlignment="1">
      <alignment horizontal="right" readingOrder="1"/>
    </xf>
    <xf numFmtId="0" fontId="7" fillId="0" borderId="1" xfId="0" applyFont="1" applyFill="1" applyBorder="1" applyAlignment="1">
      <alignment horizontal="right" readingOrder="1"/>
    </xf>
    <xf numFmtId="0" fontId="8" fillId="4" borderId="1" xfId="0" applyFont="1" applyFill="1" applyBorder="1" applyAlignment="1">
      <alignment horizontal="left" readingOrder="1"/>
    </xf>
    <xf numFmtId="0" fontId="8" fillId="4" borderId="1" xfId="0" applyFont="1" applyFill="1" applyBorder="1" applyAlignment="1">
      <alignment horizontal="right" readingOrder="1"/>
    </xf>
    <xf numFmtId="166" fontId="8" fillId="4" borderId="1" xfId="0" applyNumberFormat="1" applyFont="1" applyFill="1" applyBorder="1" applyAlignment="1">
      <alignment horizontal="right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1" fontId="7" fillId="3" borderId="1" xfId="0" applyNumberFormat="1" applyFont="1" applyFill="1" applyBorder="1" applyAlignment="1">
      <alignment horizontal="right" vertical="center" wrapText="1" readingOrder="1"/>
    </xf>
    <xf numFmtId="1" fontId="7" fillId="3" borderId="1" xfId="0" applyNumberFormat="1" applyFont="1" applyFill="1" applyBorder="1" applyAlignment="1">
      <alignment horizontal="right" vertical="center" readingOrder="1"/>
    </xf>
    <xf numFmtId="0" fontId="7" fillId="0" borderId="1" xfId="0" applyFont="1" applyFill="1" applyBorder="1" applyAlignment="1">
      <alignment horizontal="left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1" fontId="7" fillId="0" borderId="1" xfId="0" applyNumberFormat="1" applyFont="1" applyFill="1" applyBorder="1" applyAlignment="1">
      <alignment horizontal="right" vertical="center" wrapText="1" readingOrder="1"/>
    </xf>
    <xf numFmtId="1" fontId="7" fillId="0" borderId="1" xfId="0" applyNumberFormat="1" applyFont="1" applyFill="1" applyBorder="1" applyAlignment="1">
      <alignment horizontal="right" vertical="center" readingOrder="1"/>
    </xf>
    <xf numFmtId="166" fontId="7" fillId="3" borderId="1" xfId="0" applyNumberFormat="1" applyFont="1" applyFill="1" applyBorder="1" applyAlignment="1">
      <alignment horizontal="right" vertical="center" wrapText="1" readingOrder="1"/>
    </xf>
    <xf numFmtId="166" fontId="7" fillId="0" borderId="1" xfId="0" applyNumberFormat="1" applyFont="1" applyFill="1" applyBorder="1" applyAlignment="1">
      <alignment horizontal="right" vertical="center" wrapText="1" readingOrder="1"/>
    </xf>
    <xf numFmtId="166" fontId="7" fillId="0" borderId="1" xfId="0" applyNumberFormat="1" applyFont="1" applyBorder="1" applyAlignment="1">
      <alignment horizontal="right" vertical="center" readingOrder="1"/>
    </xf>
    <xf numFmtId="0" fontId="8" fillId="4" borderId="1" xfId="0" applyFont="1" applyFill="1" applyBorder="1" applyAlignment="1">
      <alignment horizontal="center" readingOrder="1"/>
    </xf>
    <xf numFmtId="167" fontId="8" fillId="4" borderId="1" xfId="2" applyNumberFormat="1" applyFont="1" applyFill="1" applyBorder="1" applyAlignment="1">
      <alignment horizontal="right" readingOrder="1"/>
    </xf>
    <xf numFmtId="167" fontId="8" fillId="4" borderId="1" xfId="2" applyNumberFormat="1" applyFont="1" applyFill="1" applyBorder="1" applyAlignment="1">
      <alignment readingOrder="1"/>
    </xf>
    <xf numFmtId="0" fontId="7" fillId="3" borderId="1" xfId="0" applyFont="1" applyFill="1" applyBorder="1" applyAlignment="1">
      <alignment horizontal="left" readingOrder="1"/>
    </xf>
    <xf numFmtId="0" fontId="7" fillId="3" borderId="1" xfId="0" applyFont="1" applyFill="1" applyBorder="1" applyAlignment="1">
      <alignment horizontal="center" readingOrder="1"/>
    </xf>
    <xf numFmtId="167" fontId="7" fillId="3" borderId="1" xfId="2" applyNumberFormat="1" applyFont="1" applyFill="1" applyBorder="1" applyAlignment="1">
      <alignment horizontal="right" readingOrder="1"/>
    </xf>
    <xf numFmtId="167" fontId="7" fillId="3" borderId="1" xfId="2" applyNumberFormat="1" applyFont="1" applyFill="1" applyBorder="1" applyAlignment="1">
      <alignment readingOrder="1"/>
    </xf>
    <xf numFmtId="0" fontId="7" fillId="0" borderId="1" xfId="0" applyFont="1" applyFill="1" applyBorder="1" applyAlignment="1">
      <alignment horizontal="left" vertical="center" indent="6" readingOrder="1"/>
    </xf>
    <xf numFmtId="167" fontId="5" fillId="0" borderId="1" xfId="2" applyNumberFormat="1" applyFont="1" applyBorder="1" applyAlignment="1">
      <alignment horizontal="right" readingOrder="1"/>
    </xf>
    <xf numFmtId="167" fontId="5" fillId="0" borderId="1" xfId="2" applyNumberFormat="1" applyFont="1" applyBorder="1" applyAlignment="1">
      <alignment readingOrder="1"/>
    </xf>
    <xf numFmtId="167" fontId="7" fillId="0" borderId="1" xfId="2" applyNumberFormat="1" applyFont="1" applyBorder="1" applyAlignment="1">
      <alignment readingOrder="1"/>
    </xf>
    <xf numFmtId="0" fontId="7" fillId="0" borderId="1" xfId="0" applyFont="1" applyBorder="1" applyAlignment="1">
      <alignment horizontal="left" vertical="center" indent="6" readingOrder="1"/>
    </xf>
    <xf numFmtId="167" fontId="7" fillId="0" borderId="1" xfId="2" applyNumberFormat="1" applyFont="1" applyBorder="1" applyAlignment="1">
      <alignment horizontal="right" readingOrder="1"/>
    </xf>
    <xf numFmtId="167" fontId="5" fillId="0" borderId="1" xfId="2" applyNumberFormat="1" applyFont="1" applyFill="1" applyBorder="1" applyAlignment="1">
      <alignment readingOrder="1"/>
    </xf>
    <xf numFmtId="0" fontId="8" fillId="4" borderId="1" xfId="0" applyFont="1" applyFill="1" applyBorder="1" applyAlignment="1">
      <alignment horizontal="left" vertical="center" indent="6" readingOrder="1"/>
    </xf>
    <xf numFmtId="0" fontId="8" fillId="4" borderId="1" xfId="0" applyFont="1" applyFill="1" applyBorder="1" applyAlignment="1">
      <alignment horizontal="center" vertical="center" wrapText="1" readingOrder="1"/>
    </xf>
    <xf numFmtId="166" fontId="8" fillId="4" borderId="1" xfId="0" applyNumberFormat="1" applyFont="1" applyFill="1" applyBorder="1" applyAlignment="1">
      <alignment horizontal="left" readingOrder="1"/>
    </xf>
    <xf numFmtId="0" fontId="7" fillId="5" borderId="1" xfId="0" applyFont="1" applyFill="1" applyBorder="1" applyAlignment="1">
      <alignment horizontal="left" vertical="center" wrapText="1" readingOrder="1"/>
    </xf>
    <xf numFmtId="0" fontId="7" fillId="5" borderId="1" xfId="0" applyFont="1" applyFill="1" applyBorder="1" applyAlignment="1">
      <alignment horizontal="center" vertical="center" wrapText="1" readingOrder="1"/>
    </xf>
    <xf numFmtId="167" fontId="5" fillId="5" borderId="1" xfId="2" applyNumberFormat="1" applyFont="1" applyFill="1" applyBorder="1" applyAlignment="1">
      <alignment horizontal="right" readingOrder="1"/>
    </xf>
    <xf numFmtId="167" fontId="7" fillId="5" borderId="1" xfId="2" applyNumberFormat="1" applyFont="1" applyFill="1" applyBorder="1" applyAlignment="1">
      <alignment horizontal="right" readingOrder="1"/>
    </xf>
    <xf numFmtId="167" fontId="7" fillId="5" borderId="1" xfId="2" applyNumberFormat="1" applyFont="1" applyFill="1" applyBorder="1" applyAlignment="1">
      <alignment horizontal="right" vertical="center" wrapText="1" readingOrder="1"/>
    </xf>
    <xf numFmtId="167" fontId="7" fillId="5" borderId="1" xfId="2" applyNumberFormat="1" applyFont="1" applyFill="1" applyBorder="1" applyAlignment="1">
      <alignment vertical="center" wrapText="1" readingOrder="1"/>
    </xf>
    <xf numFmtId="0" fontId="7" fillId="0" borderId="0" xfId="0" applyFont="1" applyFill="1" applyAlignment="1">
      <alignment horizontal="left" readingOrder="1"/>
    </xf>
    <xf numFmtId="0" fontId="7" fillId="0" borderId="0" xfId="0" applyFont="1" applyFill="1" applyAlignment="1">
      <alignment horizontal="right" vertical="center" readingOrder="1"/>
    </xf>
    <xf numFmtId="0" fontId="7" fillId="0" borderId="0" xfId="0" applyFont="1" applyAlignment="1">
      <alignment horizontal="right" readingOrder="1"/>
    </xf>
    <xf numFmtId="0" fontId="7" fillId="0" borderId="0" xfId="0" applyFont="1" applyFill="1" applyAlignment="1">
      <alignment horizontal="right" readingOrder="1"/>
    </xf>
    <xf numFmtId="0" fontId="6" fillId="2" borderId="1" xfId="0" applyFont="1" applyFill="1" applyBorder="1" applyAlignment="1">
      <alignment horizontal="left" readingOrder="1"/>
    </xf>
    <xf numFmtId="0" fontId="6" fillId="2" borderId="1" xfId="0" applyFont="1" applyFill="1" applyBorder="1" applyAlignment="1">
      <alignment horizontal="center" readingOrder="1"/>
    </xf>
    <xf numFmtId="0" fontId="6" fillId="2" borderId="1" xfId="0" applyFont="1" applyFill="1" applyBorder="1" applyAlignment="1">
      <alignment horizontal="right" readingOrder="1"/>
    </xf>
    <xf numFmtId="14" fontId="10" fillId="0" borderId="1" xfId="0" applyNumberFormat="1" applyFont="1" applyFill="1" applyBorder="1" applyAlignment="1">
      <alignment horizontal="right" readingOrder="1"/>
    </xf>
    <xf numFmtId="14" fontId="10" fillId="0" borderId="1" xfId="0" applyNumberFormat="1" applyFont="1" applyBorder="1" applyAlignment="1">
      <alignment horizontal="right" readingOrder="1"/>
    </xf>
    <xf numFmtId="165" fontId="6" fillId="0" borderId="1" xfId="0" applyNumberFormat="1" applyFont="1" applyFill="1" applyBorder="1" applyAlignment="1">
      <alignment horizontal="center" vertical="center" wrapText="1" readingOrder="1"/>
    </xf>
    <xf numFmtId="168" fontId="8" fillId="4" borderId="1" xfId="2" applyNumberFormat="1" applyFont="1" applyFill="1" applyBorder="1" applyAlignment="1">
      <alignment readingOrder="1"/>
    </xf>
    <xf numFmtId="168" fontId="7" fillId="3" borderId="1" xfId="2" applyNumberFormat="1" applyFont="1" applyFill="1" applyBorder="1" applyAlignment="1">
      <alignment readingOrder="1"/>
    </xf>
    <xf numFmtId="168" fontId="7" fillId="0" borderId="1" xfId="2" applyNumberFormat="1" applyFont="1" applyFill="1" applyBorder="1" applyAlignment="1">
      <alignment vertical="center" wrapText="1" readingOrder="1"/>
    </xf>
    <xf numFmtId="168" fontId="5" fillId="0" borderId="1" xfId="2" applyNumberFormat="1" applyFont="1" applyFill="1" applyBorder="1" applyAlignment="1">
      <alignment readingOrder="1"/>
    </xf>
    <xf numFmtId="165" fontId="11" fillId="0" borderId="1" xfId="0" applyNumberFormat="1" applyFont="1" applyFill="1" applyBorder="1" applyAlignment="1">
      <alignment horizontal="left" vertical="center" wrapText="1" readingOrder="1"/>
    </xf>
    <xf numFmtId="167" fontId="5" fillId="0" borderId="0" xfId="0" applyNumberFormat="1" applyFont="1" applyAlignment="1">
      <alignment horizontal="right" readingOrder="1"/>
    </xf>
    <xf numFmtId="167" fontId="8" fillId="4" borderId="1" xfId="2" applyNumberFormat="1" applyFont="1" applyFill="1" applyBorder="1" applyAlignment="1">
      <alignment horizontal="center" readingOrder="1"/>
    </xf>
    <xf numFmtId="167" fontId="7" fillId="3" borderId="1" xfId="2" applyNumberFormat="1" applyFont="1" applyFill="1" applyBorder="1" applyAlignment="1">
      <alignment horizontal="center" readingOrder="1"/>
    </xf>
    <xf numFmtId="167" fontId="5" fillId="0" borderId="1" xfId="2" applyNumberFormat="1" applyFont="1" applyBorder="1" applyAlignment="1">
      <alignment horizontal="center" readingOrder="1"/>
    </xf>
    <xf numFmtId="166" fontId="12" fillId="4" borderId="1" xfId="0" applyNumberFormat="1" applyFont="1" applyFill="1" applyBorder="1" applyAlignment="1">
      <alignment horizontal="right" readingOrder="1"/>
    </xf>
    <xf numFmtId="167" fontId="12" fillId="4" borderId="1" xfId="2" applyNumberFormat="1" applyFont="1" applyFill="1" applyBorder="1" applyAlignment="1">
      <alignment readingOrder="1"/>
    </xf>
    <xf numFmtId="0" fontId="12" fillId="0" borderId="0" xfId="0" applyFont="1" applyAlignment="1">
      <alignment horizontal="right" readingOrder="1"/>
    </xf>
    <xf numFmtId="168" fontId="7" fillId="0" borderId="1" xfId="2" applyNumberFormat="1" applyFont="1" applyFill="1" applyBorder="1" applyAlignment="1">
      <alignment readingOrder="1"/>
    </xf>
    <xf numFmtId="167" fontId="7" fillId="0" borderId="1" xfId="2" applyNumberFormat="1" applyFont="1" applyFill="1" applyBorder="1" applyAlignment="1">
      <alignment horizontal="right" vertical="center" wrapText="1" readingOrder="1"/>
    </xf>
    <xf numFmtId="14" fontId="6" fillId="0" borderId="1" xfId="0" applyNumberFormat="1" applyFont="1" applyFill="1" applyBorder="1" applyAlignment="1">
      <alignment horizontal="right" readingOrder="1"/>
    </xf>
    <xf numFmtId="0" fontId="5" fillId="0" borderId="0" xfId="0" applyFont="1" applyFill="1" applyBorder="1" applyAlignment="1">
      <alignment horizontal="right" readingOrder="1"/>
    </xf>
    <xf numFmtId="0" fontId="7" fillId="0" borderId="0" xfId="0" applyFont="1" applyFill="1" applyAlignment="1">
      <alignment horizontal="left" vertical="top" wrapText="1" readingOrder="1"/>
    </xf>
  </cellXfs>
  <cellStyles count="5">
    <cellStyle name="Обычный" xfId="0" builtinId="0"/>
    <cellStyle name="Обычный 2" xfId="3"/>
    <cellStyle name="Обычный 2 8" xfId="1"/>
    <cellStyle name="Обычный 3" xfId="4"/>
    <cellStyle name="Финансовый" xfId="2" builtinId="3"/>
  </cellStyles>
  <dxfs count="0"/>
  <tableStyles count="0" defaultTableStyle="TableStyleMedium2" defaultPivotStyle="PivotStyleMedium9"/>
  <colors>
    <mruColors>
      <color rgb="FF00FF00"/>
      <color rgb="FFCCFFCC"/>
      <color rgb="FF007635"/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184"/>
  <sheetViews>
    <sheetView tabSelected="1" zoomScaleNormal="100" workbookViewId="0">
      <pane xSplit="2" ySplit="1" topLeftCell="C150" activePane="bottomRight" state="frozen"/>
      <selection activeCell="B1" sqref="B1"/>
      <selection pane="topRight" activeCell="D1" sqref="D1"/>
      <selection pane="bottomLeft" activeCell="B2" sqref="B2"/>
      <selection pane="bottomRight" activeCell="A186" sqref="A186"/>
    </sheetView>
  </sheetViews>
  <sheetFormatPr defaultColWidth="9.140625" defaultRowHeight="11.1" customHeight="1" x14ac:dyDescent="0.2"/>
  <cols>
    <col min="1" max="1" width="72.42578125" style="44" customWidth="1"/>
    <col min="2" max="2" width="11.5703125" style="45" customWidth="1"/>
    <col min="3" max="9" width="10.5703125" style="45" customWidth="1"/>
    <col min="10" max="11" width="10.5703125" style="46" customWidth="1"/>
    <col min="12" max="12" width="10.5703125" style="47" customWidth="1"/>
    <col min="13" max="16" width="10.5703125" style="2" customWidth="1"/>
    <col min="17" max="19" width="10.42578125" style="2" customWidth="1"/>
    <col min="20" max="22" width="9.140625" style="2"/>
    <col min="23" max="24" width="9.28515625" style="2" customWidth="1"/>
    <col min="25" max="27" width="9.140625" style="2"/>
    <col min="28" max="28" width="9.140625" style="65"/>
    <col min="29" max="16384" width="9.140625" style="2"/>
  </cols>
  <sheetData>
    <row r="1" spans="1:33" ht="31.5" customHeight="1" x14ac:dyDescent="0.2">
      <c r="A1" s="58" t="s">
        <v>61</v>
      </c>
      <c r="B1" s="53" t="s">
        <v>0</v>
      </c>
      <c r="C1" s="51">
        <v>43830</v>
      </c>
      <c r="D1" s="51">
        <v>43921</v>
      </c>
      <c r="E1" s="51">
        <v>44012</v>
      </c>
      <c r="F1" s="51">
        <v>44104</v>
      </c>
      <c r="G1" s="52">
        <v>44196</v>
      </c>
      <c r="H1" s="52">
        <v>44286</v>
      </c>
      <c r="I1" s="52">
        <v>44377</v>
      </c>
      <c r="J1" s="52">
        <v>44469</v>
      </c>
      <c r="K1" s="52">
        <v>44561</v>
      </c>
      <c r="L1" s="52">
        <v>44651</v>
      </c>
      <c r="M1" s="52">
        <v>44742</v>
      </c>
      <c r="N1" s="52">
        <v>44834</v>
      </c>
      <c r="O1" s="52">
        <v>44926</v>
      </c>
      <c r="P1" s="52">
        <v>45016</v>
      </c>
      <c r="Q1" s="52">
        <v>45107</v>
      </c>
      <c r="R1" s="51">
        <v>45199</v>
      </c>
      <c r="S1" s="51">
        <v>45291</v>
      </c>
      <c r="T1" s="51">
        <v>45382</v>
      </c>
      <c r="U1" s="51">
        <v>45473</v>
      </c>
      <c r="V1" s="51">
        <v>45565</v>
      </c>
      <c r="W1" s="51">
        <v>45657</v>
      </c>
      <c r="X1" s="51">
        <v>45747</v>
      </c>
      <c r="Y1" s="51">
        <v>45838</v>
      </c>
      <c r="Z1" s="51">
        <v>45930</v>
      </c>
      <c r="AA1" s="51">
        <v>46022</v>
      </c>
      <c r="AB1" s="68">
        <v>46112</v>
      </c>
    </row>
    <row r="2" spans="1:33" ht="11.1" customHeight="1" x14ac:dyDescent="0.2">
      <c r="A2" s="48" t="s">
        <v>2</v>
      </c>
      <c r="B2" s="49" t="s">
        <v>1</v>
      </c>
      <c r="C2" s="50">
        <v>202</v>
      </c>
      <c r="D2" s="50">
        <v>198</v>
      </c>
      <c r="E2" s="50">
        <v>196</v>
      </c>
      <c r="F2" s="50">
        <v>194</v>
      </c>
      <c r="G2" s="50">
        <v>190</v>
      </c>
      <c r="H2" s="50">
        <v>187</v>
      </c>
      <c r="I2" s="50">
        <v>183</v>
      </c>
      <c r="J2" s="50">
        <v>180</v>
      </c>
      <c r="K2" s="50">
        <v>182</v>
      </c>
      <c r="L2" s="50">
        <v>182</v>
      </c>
      <c r="M2" s="50">
        <v>178</v>
      </c>
      <c r="N2" s="50">
        <v>182</v>
      </c>
      <c r="O2" s="50">
        <v>179</v>
      </c>
      <c r="P2" s="50">
        <v>177</v>
      </c>
      <c r="Q2" s="50">
        <v>181</v>
      </c>
      <c r="R2" s="50">
        <v>183</v>
      </c>
      <c r="S2" s="50">
        <v>183</v>
      </c>
      <c r="T2" s="50">
        <v>182</v>
      </c>
      <c r="U2" s="50">
        <v>180</v>
      </c>
      <c r="V2" s="50">
        <v>179</v>
      </c>
      <c r="W2" s="50">
        <v>177</v>
      </c>
      <c r="X2" s="50">
        <v>177</v>
      </c>
      <c r="Y2" s="50">
        <v>174</v>
      </c>
      <c r="Z2" s="50">
        <v>172</v>
      </c>
      <c r="AA2" s="50">
        <v>170</v>
      </c>
      <c r="AB2" s="50">
        <v>170</v>
      </c>
    </row>
    <row r="3" spans="1:33" ht="11.1" customHeight="1" x14ac:dyDescent="0.2">
      <c r="A3" s="3" t="s">
        <v>7</v>
      </c>
      <c r="B3" s="4" t="s">
        <v>1</v>
      </c>
      <c r="C3" s="5">
        <v>55</v>
      </c>
      <c r="D3" s="5">
        <v>55</v>
      </c>
      <c r="E3" s="5">
        <v>54</v>
      </c>
      <c r="F3" s="5">
        <v>53</v>
      </c>
      <c r="G3" s="5">
        <v>51</v>
      </c>
      <c r="H3" s="5">
        <v>51</v>
      </c>
      <c r="I3" s="5">
        <v>49</v>
      </c>
      <c r="J3" s="5">
        <v>48</v>
      </c>
      <c r="K3" s="5">
        <v>48</v>
      </c>
      <c r="L3" s="5">
        <v>48</v>
      </c>
      <c r="M3" s="6">
        <v>48</v>
      </c>
      <c r="N3" s="6">
        <v>49</v>
      </c>
      <c r="O3" s="6">
        <v>49</v>
      </c>
      <c r="P3" s="6">
        <v>49</v>
      </c>
      <c r="Q3" s="6">
        <v>50</v>
      </c>
      <c r="R3" s="6">
        <v>50</v>
      </c>
      <c r="S3" s="6">
        <v>50</v>
      </c>
      <c r="T3" s="6">
        <v>49</v>
      </c>
      <c r="U3" s="6">
        <v>48</v>
      </c>
      <c r="V3" s="6">
        <v>46</v>
      </c>
      <c r="W3" s="6">
        <v>45</v>
      </c>
      <c r="X3" s="6">
        <v>44</v>
      </c>
      <c r="Y3" s="6">
        <v>44</v>
      </c>
      <c r="Z3" s="6">
        <v>43</v>
      </c>
      <c r="AA3" s="6">
        <v>42</v>
      </c>
      <c r="AB3" s="6">
        <v>42</v>
      </c>
    </row>
    <row r="4" spans="1:33" ht="11.1" customHeight="1" x14ac:dyDescent="0.2">
      <c r="A4" s="3" t="s">
        <v>6</v>
      </c>
      <c r="B4" s="4" t="s">
        <v>1</v>
      </c>
      <c r="C4" s="5">
        <v>147</v>
      </c>
      <c r="D4" s="5">
        <v>143</v>
      </c>
      <c r="E4" s="5">
        <v>142</v>
      </c>
      <c r="F4" s="5">
        <v>141</v>
      </c>
      <c r="G4" s="5">
        <v>139</v>
      </c>
      <c r="H4" s="5">
        <v>136</v>
      </c>
      <c r="I4" s="5">
        <v>134</v>
      </c>
      <c r="J4" s="5">
        <v>132</v>
      </c>
      <c r="K4" s="5">
        <v>134</v>
      </c>
      <c r="L4" s="5">
        <f>L2-L3</f>
        <v>134</v>
      </c>
      <c r="M4" s="6">
        <f>M2-M3</f>
        <v>130</v>
      </c>
      <c r="N4" s="6">
        <v>133</v>
      </c>
      <c r="O4" s="6">
        <v>130</v>
      </c>
      <c r="P4" s="6">
        <f>P2-P3</f>
        <v>128</v>
      </c>
      <c r="Q4" s="6">
        <v>131</v>
      </c>
      <c r="R4" s="6">
        <v>133</v>
      </c>
      <c r="S4" s="6">
        <v>133</v>
      </c>
      <c r="T4" s="6">
        <v>133</v>
      </c>
      <c r="U4" s="6">
        <v>132</v>
      </c>
      <c r="V4" s="6">
        <v>133</v>
      </c>
      <c r="W4" s="6">
        <v>132</v>
      </c>
      <c r="X4" s="6">
        <v>133</v>
      </c>
      <c r="Y4" s="6">
        <v>130</v>
      </c>
      <c r="Z4" s="6">
        <v>129</v>
      </c>
      <c r="AA4" s="6">
        <v>128</v>
      </c>
      <c r="AB4" s="6">
        <v>128</v>
      </c>
    </row>
    <row r="5" spans="1:33" ht="11.1" customHeight="1" x14ac:dyDescent="0.2">
      <c r="A5" s="7" t="s">
        <v>14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63"/>
    </row>
    <row r="6" spans="1:33" ht="11.1" customHeight="1" x14ac:dyDescent="0.2">
      <c r="A6" s="10" t="s">
        <v>25</v>
      </c>
      <c r="B6" s="11" t="s">
        <v>1</v>
      </c>
      <c r="C6" s="12">
        <v>3</v>
      </c>
      <c r="D6" s="12">
        <v>3</v>
      </c>
      <c r="E6" s="12">
        <v>3</v>
      </c>
      <c r="F6" s="12">
        <v>3</v>
      </c>
      <c r="G6" s="12">
        <v>3</v>
      </c>
      <c r="H6" s="12">
        <v>3</v>
      </c>
      <c r="I6" s="12">
        <v>3</v>
      </c>
      <c r="J6" s="13">
        <v>3</v>
      </c>
      <c r="K6" s="13">
        <v>2</v>
      </c>
      <c r="L6" s="13">
        <v>2</v>
      </c>
      <c r="M6" s="13">
        <v>2</v>
      </c>
      <c r="N6" s="13">
        <v>2</v>
      </c>
      <c r="O6" s="13">
        <v>2</v>
      </c>
      <c r="P6" s="13">
        <v>2</v>
      </c>
      <c r="Q6" s="13">
        <v>2</v>
      </c>
      <c r="R6" s="13">
        <v>2</v>
      </c>
      <c r="S6" s="13">
        <v>2</v>
      </c>
      <c r="T6" s="13">
        <v>2</v>
      </c>
      <c r="U6" s="13">
        <v>2</v>
      </c>
      <c r="V6" s="13">
        <v>2</v>
      </c>
      <c r="W6" s="13">
        <v>2</v>
      </c>
      <c r="X6" s="13">
        <v>2</v>
      </c>
      <c r="Y6" s="13">
        <v>2</v>
      </c>
      <c r="Z6" s="13">
        <v>2</v>
      </c>
      <c r="AA6" s="13">
        <v>2</v>
      </c>
      <c r="AB6" s="13">
        <v>2</v>
      </c>
    </row>
    <row r="7" spans="1:33" ht="11.1" customHeight="1" x14ac:dyDescent="0.2">
      <c r="A7" s="14" t="s">
        <v>26</v>
      </c>
      <c r="B7" s="15" t="s">
        <v>1</v>
      </c>
      <c r="C7" s="16">
        <v>2</v>
      </c>
      <c r="D7" s="16">
        <v>3</v>
      </c>
      <c r="E7" s="16">
        <v>3</v>
      </c>
      <c r="F7" s="16">
        <v>3</v>
      </c>
      <c r="G7" s="16">
        <v>3</v>
      </c>
      <c r="H7" s="16">
        <v>3</v>
      </c>
      <c r="I7" s="16">
        <v>3</v>
      </c>
      <c r="J7" s="17">
        <v>3</v>
      </c>
      <c r="K7" s="17">
        <v>2</v>
      </c>
      <c r="L7" s="17">
        <v>2</v>
      </c>
      <c r="M7" s="17">
        <v>2</v>
      </c>
      <c r="N7" s="17">
        <v>2</v>
      </c>
      <c r="O7" s="17">
        <v>2</v>
      </c>
      <c r="P7" s="17">
        <v>2</v>
      </c>
      <c r="Q7" s="17">
        <v>2</v>
      </c>
      <c r="R7" s="17">
        <v>2</v>
      </c>
      <c r="S7" s="17">
        <v>2</v>
      </c>
      <c r="T7" s="17">
        <v>2</v>
      </c>
      <c r="U7" s="17">
        <v>2</v>
      </c>
      <c r="V7" s="17">
        <v>2</v>
      </c>
      <c r="W7" s="17">
        <v>2</v>
      </c>
      <c r="X7" s="17">
        <v>2</v>
      </c>
      <c r="Y7" s="17">
        <v>2</v>
      </c>
      <c r="Z7" s="17">
        <v>2</v>
      </c>
      <c r="AA7" s="17">
        <v>2</v>
      </c>
      <c r="AB7" s="17">
        <v>2</v>
      </c>
    </row>
    <row r="8" spans="1:33" ht="11.1" customHeight="1" x14ac:dyDescent="0.2">
      <c r="A8" s="14" t="s">
        <v>27</v>
      </c>
      <c r="B8" s="15" t="s">
        <v>1</v>
      </c>
      <c r="C8" s="16">
        <v>3</v>
      </c>
      <c r="D8" s="16">
        <v>2</v>
      </c>
      <c r="E8" s="16">
        <v>1</v>
      </c>
      <c r="F8" s="16">
        <v>1</v>
      </c>
      <c r="G8" s="16">
        <v>1</v>
      </c>
      <c r="H8" s="16">
        <v>1</v>
      </c>
      <c r="I8" s="16">
        <v>1</v>
      </c>
      <c r="J8" s="17">
        <v>1</v>
      </c>
      <c r="K8" s="17">
        <v>1</v>
      </c>
      <c r="L8" s="17">
        <v>2</v>
      </c>
      <c r="M8" s="17">
        <v>2</v>
      </c>
      <c r="N8" s="17">
        <v>2</v>
      </c>
      <c r="O8" s="17">
        <v>2</v>
      </c>
      <c r="P8" s="17">
        <v>2</v>
      </c>
      <c r="Q8" s="17">
        <v>2</v>
      </c>
      <c r="R8" s="17">
        <v>2</v>
      </c>
      <c r="S8" s="17">
        <v>2</v>
      </c>
      <c r="T8" s="17">
        <v>4</v>
      </c>
      <c r="U8" s="17">
        <v>5</v>
      </c>
      <c r="V8" s="17">
        <v>6</v>
      </c>
      <c r="W8" s="17">
        <v>5</v>
      </c>
      <c r="X8" s="17">
        <v>3</v>
      </c>
      <c r="Y8" s="17">
        <v>4</v>
      </c>
      <c r="Z8" s="17">
        <v>3</v>
      </c>
      <c r="AA8" s="17">
        <v>3</v>
      </c>
      <c r="AB8" s="17">
        <v>3</v>
      </c>
    </row>
    <row r="9" spans="1:33" ht="11.1" customHeight="1" x14ac:dyDescent="0.2">
      <c r="A9" s="10" t="s">
        <v>28</v>
      </c>
      <c r="B9" s="11" t="s">
        <v>1</v>
      </c>
      <c r="C9" s="12">
        <v>7</v>
      </c>
      <c r="D9" s="12">
        <v>8</v>
      </c>
      <c r="E9" s="12">
        <v>8</v>
      </c>
      <c r="F9" s="12">
        <v>7</v>
      </c>
      <c r="G9" s="12">
        <v>7</v>
      </c>
      <c r="H9" s="12">
        <v>7</v>
      </c>
      <c r="I9" s="12">
        <v>5</v>
      </c>
      <c r="J9" s="12">
        <v>7</v>
      </c>
      <c r="K9" s="12">
        <v>8</v>
      </c>
      <c r="L9" s="12">
        <v>8</v>
      </c>
      <c r="M9" s="12">
        <v>9</v>
      </c>
      <c r="N9" s="12">
        <v>9</v>
      </c>
      <c r="O9" s="12">
        <v>8</v>
      </c>
      <c r="P9" s="12">
        <v>9</v>
      </c>
      <c r="Q9" s="12">
        <v>8</v>
      </c>
      <c r="R9" s="12">
        <v>8</v>
      </c>
      <c r="S9" s="12">
        <v>9</v>
      </c>
      <c r="T9" s="12">
        <v>9</v>
      </c>
      <c r="U9" s="12">
        <v>10</v>
      </c>
      <c r="V9" s="12">
        <v>10</v>
      </c>
      <c r="W9" s="12">
        <v>10</v>
      </c>
      <c r="X9" s="12">
        <v>10</v>
      </c>
      <c r="Y9" s="12">
        <v>10</v>
      </c>
      <c r="Z9" s="12">
        <v>9</v>
      </c>
      <c r="AA9" s="12">
        <v>9</v>
      </c>
      <c r="AB9" s="12">
        <v>9</v>
      </c>
    </row>
    <row r="10" spans="1:33" ht="11.1" customHeight="1" x14ac:dyDescent="0.2">
      <c r="A10" s="14" t="s">
        <v>29</v>
      </c>
      <c r="B10" s="15" t="s">
        <v>1</v>
      </c>
      <c r="C10" s="16">
        <v>7</v>
      </c>
      <c r="D10" s="16">
        <v>7</v>
      </c>
      <c r="E10" s="16">
        <v>7</v>
      </c>
      <c r="F10" s="16">
        <v>6</v>
      </c>
      <c r="G10" s="16">
        <v>6</v>
      </c>
      <c r="H10" s="16">
        <v>6</v>
      </c>
      <c r="I10" s="16">
        <v>5</v>
      </c>
      <c r="J10" s="16">
        <v>7</v>
      </c>
      <c r="K10" s="16">
        <v>7</v>
      </c>
      <c r="L10" s="16">
        <v>8</v>
      </c>
      <c r="M10" s="16">
        <v>8</v>
      </c>
      <c r="N10" s="16">
        <v>8</v>
      </c>
      <c r="O10" s="16">
        <v>8</v>
      </c>
      <c r="P10" s="16">
        <v>8</v>
      </c>
      <c r="Q10" s="16">
        <v>8</v>
      </c>
      <c r="R10" s="16">
        <v>8</v>
      </c>
      <c r="S10" s="16">
        <v>8</v>
      </c>
      <c r="T10" s="16">
        <v>8</v>
      </c>
      <c r="U10" s="16">
        <v>9</v>
      </c>
      <c r="V10" s="16">
        <v>9</v>
      </c>
      <c r="W10" s="16">
        <v>9</v>
      </c>
      <c r="X10" s="16">
        <v>9</v>
      </c>
      <c r="Y10" s="16">
        <v>9</v>
      </c>
      <c r="Z10" s="16">
        <v>9</v>
      </c>
      <c r="AA10" s="16">
        <v>9</v>
      </c>
      <c r="AB10" s="16">
        <v>9</v>
      </c>
    </row>
    <row r="11" spans="1:33" ht="11.1" customHeight="1" x14ac:dyDescent="0.2">
      <c r="A11" s="14" t="s">
        <v>30</v>
      </c>
      <c r="B11" s="15" t="s">
        <v>1</v>
      </c>
      <c r="C11" s="16">
        <v>2</v>
      </c>
      <c r="D11" s="16">
        <v>2</v>
      </c>
      <c r="E11" s="16">
        <v>2</v>
      </c>
      <c r="F11" s="16">
        <v>2</v>
      </c>
      <c r="G11" s="16">
        <v>2</v>
      </c>
      <c r="H11" s="16">
        <v>2</v>
      </c>
      <c r="I11" s="16">
        <v>2</v>
      </c>
      <c r="J11" s="17">
        <v>2</v>
      </c>
      <c r="K11" s="17">
        <v>2</v>
      </c>
      <c r="L11" s="17">
        <v>2</v>
      </c>
      <c r="M11" s="16">
        <v>2</v>
      </c>
      <c r="N11" s="16">
        <v>2</v>
      </c>
      <c r="O11" s="16">
        <v>2</v>
      </c>
      <c r="P11" s="16">
        <v>2</v>
      </c>
      <c r="Q11" s="16">
        <v>2</v>
      </c>
      <c r="R11" s="16">
        <v>2</v>
      </c>
      <c r="S11" s="16">
        <v>2</v>
      </c>
      <c r="T11" s="16">
        <v>2</v>
      </c>
      <c r="U11" s="16">
        <v>2</v>
      </c>
      <c r="V11" s="16">
        <v>2</v>
      </c>
      <c r="W11" s="16">
        <v>2</v>
      </c>
      <c r="X11" s="16">
        <v>2</v>
      </c>
      <c r="Y11" s="16">
        <v>2</v>
      </c>
      <c r="Z11" s="16">
        <v>2</v>
      </c>
      <c r="AA11" s="16">
        <v>2</v>
      </c>
      <c r="AB11" s="16">
        <v>2</v>
      </c>
    </row>
    <row r="12" spans="1:33" ht="11.1" customHeight="1" x14ac:dyDescent="0.2">
      <c r="A12" s="10" t="s">
        <v>31</v>
      </c>
      <c r="B12" s="11" t="s">
        <v>4</v>
      </c>
      <c r="C12" s="18">
        <v>84.515817647316922</v>
      </c>
      <c r="D12" s="18">
        <v>82.896787194988903</v>
      </c>
      <c r="E12" s="18">
        <v>82.304063498402556</v>
      </c>
      <c r="F12" s="18">
        <v>82.853916384350299</v>
      </c>
      <c r="G12" s="18">
        <v>83.878665577603741</v>
      </c>
      <c r="H12" s="18">
        <v>83.808085414230902</v>
      </c>
      <c r="I12" s="18">
        <v>84.86851770236521</v>
      </c>
      <c r="J12" s="18">
        <v>83.519018302056537</v>
      </c>
      <c r="K12" s="18">
        <v>85.832146586917304</v>
      </c>
      <c r="L12" s="18">
        <v>86.257891065212192</v>
      </c>
      <c r="M12" s="18">
        <v>86.263733125915877</v>
      </c>
      <c r="N12" s="18">
        <v>85.752905539708379</v>
      </c>
      <c r="O12" s="18">
        <v>85.377640652929273</v>
      </c>
      <c r="P12" s="18">
        <v>85.422215182933513</v>
      </c>
      <c r="Q12" s="18">
        <v>84.93029787358536</v>
      </c>
      <c r="R12" s="18">
        <v>83.71909370419057</v>
      </c>
      <c r="S12" s="18">
        <v>82.776636015430597</v>
      </c>
      <c r="T12" s="18">
        <v>82.907985423939166</v>
      </c>
      <c r="U12" s="18">
        <v>83.281598099867153</v>
      </c>
      <c r="V12" s="18">
        <v>84.287884955958731</v>
      </c>
      <c r="W12" s="18">
        <v>84.916128759403463</v>
      </c>
      <c r="X12" s="18">
        <v>85.575653980137176</v>
      </c>
      <c r="Y12" s="18">
        <v>85.735818032337633</v>
      </c>
      <c r="Z12" s="18">
        <v>85.903404308953341</v>
      </c>
      <c r="AA12" s="18">
        <v>86.039587906435528</v>
      </c>
      <c r="AB12" s="18">
        <v>84.898226559829894</v>
      </c>
    </row>
    <row r="13" spans="1:33" ht="11.1" customHeight="1" x14ac:dyDescent="0.2">
      <c r="A13" s="14" t="s">
        <v>32</v>
      </c>
      <c r="B13" s="15" t="s">
        <v>4</v>
      </c>
      <c r="C13" s="19">
        <v>84.71405743773181</v>
      </c>
      <c r="D13" s="19">
        <v>83.161727969013171</v>
      </c>
      <c r="E13" s="19">
        <v>82.642977265493229</v>
      </c>
      <c r="F13" s="19">
        <v>83.189998723900089</v>
      </c>
      <c r="G13" s="19">
        <v>84.210742583544004</v>
      </c>
      <c r="H13" s="19">
        <v>84.127101581456174</v>
      </c>
      <c r="I13" s="19">
        <v>85.139147559553649</v>
      </c>
      <c r="J13" s="20">
        <v>83.79005445212988</v>
      </c>
      <c r="K13" s="20">
        <v>86.044951198968306</v>
      </c>
      <c r="L13" s="20">
        <v>86.5</v>
      </c>
      <c r="M13" s="20">
        <v>86.459556794948412</v>
      </c>
      <c r="N13" s="20">
        <v>85.944733039590858</v>
      </c>
      <c r="O13" s="20">
        <v>85.56511230826716</v>
      </c>
      <c r="P13" s="20">
        <v>85.573075012540542</v>
      </c>
      <c r="Q13" s="20">
        <v>85.046305733805809</v>
      </c>
      <c r="R13" s="20">
        <v>83.807064981653923</v>
      </c>
      <c r="S13" s="20">
        <v>82.842531456334868</v>
      </c>
      <c r="T13" s="20">
        <v>82.957980401926591</v>
      </c>
      <c r="U13" s="20">
        <v>83.32461732895483</v>
      </c>
      <c r="V13" s="20">
        <v>84.326149328380282</v>
      </c>
      <c r="W13" s="20">
        <v>84.953404980008045</v>
      </c>
      <c r="X13" s="20">
        <v>85.612586298100666</v>
      </c>
      <c r="Y13" s="20">
        <v>85.772356620122039</v>
      </c>
      <c r="Z13" s="20">
        <v>85.943239274484526</v>
      </c>
      <c r="AA13" s="20">
        <v>86.080874203710948</v>
      </c>
      <c r="AB13" s="20">
        <v>84.943271640705504</v>
      </c>
    </row>
    <row r="14" spans="1:33" ht="11.1" customHeight="1" x14ac:dyDescent="0.2">
      <c r="A14" s="14" t="s">
        <v>33</v>
      </c>
      <c r="B14" s="15" t="s">
        <v>4</v>
      </c>
      <c r="C14" s="19">
        <v>76.75</v>
      </c>
      <c r="D14" s="19">
        <v>84.770346494762293</v>
      </c>
      <c r="E14" s="19">
        <v>88.983566646378577</v>
      </c>
      <c r="F14" s="19">
        <v>90.613718411552341</v>
      </c>
      <c r="G14" s="19">
        <v>91.471119133574007</v>
      </c>
      <c r="H14" s="19">
        <v>91.274864376130196</v>
      </c>
      <c r="I14" s="19">
        <v>90.983235160851834</v>
      </c>
      <c r="J14" s="20">
        <v>90.883850069412304</v>
      </c>
      <c r="K14" s="20">
        <v>90.642994241842615</v>
      </c>
      <c r="L14" s="20">
        <v>90.3</v>
      </c>
      <c r="M14" s="20">
        <v>90.317700453857796</v>
      </c>
      <c r="N14" s="20">
        <v>90.441932168550878</v>
      </c>
      <c r="O14" s="20">
        <v>90.683898761443189</v>
      </c>
      <c r="P14" s="20">
        <v>88.389771941948865</v>
      </c>
      <c r="Q14" s="20">
        <v>84.986595174262732</v>
      </c>
      <c r="R14" s="20">
        <v>81.279069767441854</v>
      </c>
      <c r="S14" s="20">
        <v>77.15179968701095</v>
      </c>
      <c r="T14" s="20">
        <v>69.70338983050847</v>
      </c>
      <c r="U14" s="20">
        <v>66.997518610421835</v>
      </c>
      <c r="V14" s="20">
        <v>65.714285714285708</v>
      </c>
      <c r="W14" s="20">
        <v>68.373493975903614</v>
      </c>
      <c r="X14" s="20">
        <v>71.473354231974923</v>
      </c>
      <c r="Y14" s="20">
        <v>70.70063694267516</v>
      </c>
      <c r="Z14" s="20">
        <v>73.684210526315795</v>
      </c>
      <c r="AA14" s="20">
        <v>77.840909090909093</v>
      </c>
      <c r="AB14" s="20">
        <v>78.772378516624002</v>
      </c>
    </row>
    <row r="15" spans="1:33" s="1" customFormat="1" ht="11.1" customHeight="1" x14ac:dyDescent="0.2">
      <c r="A15" s="7" t="s">
        <v>15</v>
      </c>
      <c r="B15" s="21" t="s">
        <v>3</v>
      </c>
      <c r="C15" s="22">
        <f>C16+C17</f>
        <v>341.86500000000001</v>
      </c>
      <c r="D15" s="22">
        <f t="shared" ref="D15:M15" si="0">D16+D17</f>
        <v>389.53500000000003</v>
      </c>
      <c r="E15" s="23">
        <f t="shared" si="0"/>
        <v>400.64</v>
      </c>
      <c r="F15" s="23">
        <f t="shared" si="0"/>
        <v>479.95800000000003</v>
      </c>
      <c r="G15" s="23">
        <f t="shared" si="0"/>
        <v>561.95099999999991</v>
      </c>
      <c r="H15" s="23">
        <f t="shared" si="0"/>
        <v>583.322</v>
      </c>
      <c r="I15" s="23">
        <f t="shared" si="0"/>
        <v>603.84100000000012</v>
      </c>
      <c r="J15" s="23">
        <f t="shared" si="0"/>
        <v>668.06699999999989</v>
      </c>
      <c r="K15" s="23">
        <f t="shared" si="0"/>
        <v>842.6400000000001</v>
      </c>
      <c r="L15" s="23">
        <f t="shared" si="0"/>
        <v>872.98099999999999</v>
      </c>
      <c r="M15" s="23">
        <f t="shared" si="0"/>
        <v>875.52899999999988</v>
      </c>
      <c r="N15" s="23">
        <v>871.86900000000003</v>
      </c>
      <c r="O15" s="23">
        <v>847.56499999999994</v>
      </c>
      <c r="P15" s="23">
        <v>820.79000000000008</v>
      </c>
      <c r="Q15" s="23">
        <v>818.83600000000001</v>
      </c>
      <c r="R15" s="23">
        <v>819.29100000000005</v>
      </c>
      <c r="S15" s="23">
        <v>803.33900000000006</v>
      </c>
      <c r="T15" s="23">
        <v>783.20100000000002</v>
      </c>
      <c r="U15" s="23">
        <v>780.577</v>
      </c>
      <c r="V15" s="23">
        <v>771.322</v>
      </c>
      <c r="W15" s="23">
        <v>756.63599999999997</v>
      </c>
      <c r="X15" s="23">
        <v>739.47199999999998</v>
      </c>
      <c r="Y15" s="23">
        <v>737.09799999999996</v>
      </c>
      <c r="Z15" s="23">
        <v>737.85900000000004</v>
      </c>
      <c r="AA15" s="23">
        <v>733.91099999999994</v>
      </c>
      <c r="AB15" s="23">
        <v>737.32399999999996</v>
      </c>
      <c r="AC15" s="69"/>
      <c r="AD15" s="69"/>
      <c r="AE15" s="69"/>
      <c r="AF15" s="69"/>
      <c r="AG15" s="69"/>
    </row>
    <row r="16" spans="1:33" s="1" customFormat="1" ht="11.1" customHeight="1" x14ac:dyDescent="0.2">
      <c r="A16" s="7" t="s">
        <v>34</v>
      </c>
      <c r="B16" s="21" t="s">
        <v>3</v>
      </c>
      <c r="C16" s="22">
        <f>C18</f>
        <v>341.065</v>
      </c>
      <c r="D16" s="22">
        <f t="shared" ref="D16:J16" si="1">D18</f>
        <v>388.29400000000004</v>
      </c>
      <c r="E16" s="23">
        <f t="shared" si="1"/>
        <v>398.99700000000001</v>
      </c>
      <c r="F16" s="23">
        <f t="shared" si="1"/>
        <v>478.01900000000001</v>
      </c>
      <c r="G16" s="23">
        <f t="shared" si="1"/>
        <v>559.7349999999999</v>
      </c>
      <c r="H16" s="23">
        <f t="shared" si="1"/>
        <v>581.11</v>
      </c>
      <c r="I16" s="23">
        <f t="shared" si="1"/>
        <v>601.63400000000013</v>
      </c>
      <c r="J16" s="23">
        <f t="shared" si="1"/>
        <v>665.90599999999995</v>
      </c>
      <c r="K16" s="23">
        <f>K18</f>
        <v>840.55600000000015</v>
      </c>
      <c r="L16" s="23">
        <f>L18</f>
        <v>870.93799999999999</v>
      </c>
      <c r="M16" s="23">
        <f>M18</f>
        <v>873.54599999999994</v>
      </c>
      <c r="N16" s="23">
        <v>869.923</v>
      </c>
      <c r="O16" s="23">
        <v>845.70799999999997</v>
      </c>
      <c r="P16" s="23">
        <v>819.34300000000007</v>
      </c>
      <c r="Q16" s="23">
        <v>817.71699999999998</v>
      </c>
      <c r="R16" s="23">
        <v>818.43100000000004</v>
      </c>
      <c r="S16" s="23">
        <v>802.7</v>
      </c>
      <c r="T16" s="23">
        <v>782.73</v>
      </c>
      <c r="U16" s="23">
        <v>780.17399999999998</v>
      </c>
      <c r="V16" s="23">
        <v>770.97199999999998</v>
      </c>
      <c r="W16" s="23">
        <v>756.30399999999997</v>
      </c>
      <c r="X16" s="23">
        <v>739.15300000000002</v>
      </c>
      <c r="Y16" s="23">
        <v>736.78399999999999</v>
      </c>
      <c r="Z16" s="23">
        <v>737.51700000000005</v>
      </c>
      <c r="AA16" s="23">
        <v>733.55899999999997</v>
      </c>
      <c r="AB16" s="23">
        <v>736.93299999999999</v>
      </c>
    </row>
    <row r="17" spans="1:28" s="1" customFormat="1" ht="11.1" customHeight="1" x14ac:dyDescent="0.2">
      <c r="A17" s="7" t="s">
        <v>35</v>
      </c>
      <c r="B17" s="21" t="s">
        <v>3</v>
      </c>
      <c r="C17" s="22">
        <f>C33</f>
        <v>0.8</v>
      </c>
      <c r="D17" s="22">
        <f t="shared" ref="D17:M17" si="2">D33</f>
        <v>1.2409999999999999</v>
      </c>
      <c r="E17" s="23">
        <f t="shared" si="2"/>
        <v>1.643</v>
      </c>
      <c r="F17" s="23">
        <f t="shared" si="2"/>
        <v>1.9389999999999998</v>
      </c>
      <c r="G17" s="23">
        <f t="shared" si="2"/>
        <v>2.2159999999999997</v>
      </c>
      <c r="H17" s="23">
        <f t="shared" si="2"/>
        <v>2.2120000000000002</v>
      </c>
      <c r="I17" s="23">
        <f t="shared" si="2"/>
        <v>2.2069999999999999</v>
      </c>
      <c r="J17" s="23">
        <f t="shared" si="2"/>
        <v>2.161</v>
      </c>
      <c r="K17" s="23">
        <f t="shared" si="2"/>
        <v>2.0840000000000001</v>
      </c>
      <c r="L17" s="23">
        <f t="shared" si="2"/>
        <v>2.0429999999999997</v>
      </c>
      <c r="M17" s="23">
        <f t="shared" si="2"/>
        <v>1.9829999999999999</v>
      </c>
      <c r="N17" s="23">
        <v>1.946</v>
      </c>
      <c r="O17" s="23">
        <v>1.8570000000000002</v>
      </c>
      <c r="P17" s="23">
        <v>1.4470000000000001</v>
      </c>
      <c r="Q17" s="23">
        <v>1.119</v>
      </c>
      <c r="R17" s="23">
        <v>0.86</v>
      </c>
      <c r="S17" s="23">
        <v>0.63900000000000001</v>
      </c>
      <c r="T17" s="23">
        <v>0.47100000000000003</v>
      </c>
      <c r="U17" s="23">
        <v>0.40300000000000002</v>
      </c>
      <c r="V17" s="23">
        <v>0.35</v>
      </c>
      <c r="W17" s="23">
        <v>0.33200000000000002</v>
      </c>
      <c r="X17" s="23">
        <v>0.31900000000000001</v>
      </c>
      <c r="Y17" s="23">
        <v>0.314</v>
      </c>
      <c r="Z17" s="23">
        <v>0.34200000000000003</v>
      </c>
      <c r="AA17" s="23">
        <v>0.35199999999999998</v>
      </c>
      <c r="AB17" s="23">
        <v>0.39100000000000001</v>
      </c>
    </row>
    <row r="18" spans="1:28" s="1" customFormat="1" ht="11.1" customHeight="1" x14ac:dyDescent="0.2">
      <c r="A18" s="24" t="s">
        <v>36</v>
      </c>
      <c r="B18" s="25" t="s">
        <v>3</v>
      </c>
      <c r="C18" s="26">
        <f>C19+C26</f>
        <v>341.065</v>
      </c>
      <c r="D18" s="26">
        <f t="shared" ref="D18:M18" si="3">D19+D26</f>
        <v>388.29400000000004</v>
      </c>
      <c r="E18" s="27">
        <f t="shared" si="3"/>
        <v>398.99700000000001</v>
      </c>
      <c r="F18" s="27">
        <f t="shared" si="3"/>
        <v>478.01900000000001</v>
      </c>
      <c r="G18" s="27">
        <f t="shared" si="3"/>
        <v>559.7349999999999</v>
      </c>
      <c r="H18" s="27">
        <f t="shared" si="3"/>
        <v>581.11</v>
      </c>
      <c r="I18" s="27">
        <f t="shared" si="3"/>
        <v>601.63400000000013</v>
      </c>
      <c r="J18" s="27">
        <f t="shared" si="3"/>
        <v>665.90599999999995</v>
      </c>
      <c r="K18" s="27">
        <f t="shared" si="3"/>
        <v>840.55600000000015</v>
      </c>
      <c r="L18" s="27">
        <f t="shared" si="3"/>
        <v>870.93799999999999</v>
      </c>
      <c r="M18" s="27">
        <f t="shared" si="3"/>
        <v>873.54599999999994</v>
      </c>
      <c r="N18" s="27">
        <v>869.923</v>
      </c>
      <c r="O18" s="27">
        <v>845.70799999999997</v>
      </c>
      <c r="P18" s="27">
        <v>819.34300000000007</v>
      </c>
      <c r="Q18" s="27">
        <v>817.71699999999998</v>
      </c>
      <c r="R18" s="27">
        <v>818.43100000000004</v>
      </c>
      <c r="S18" s="27">
        <v>802.7</v>
      </c>
      <c r="T18" s="27">
        <v>782.73</v>
      </c>
      <c r="U18" s="27">
        <v>780.17399999999998</v>
      </c>
      <c r="V18" s="27">
        <v>770.97199999999998</v>
      </c>
      <c r="W18" s="27">
        <v>756.30399999999997</v>
      </c>
      <c r="X18" s="27">
        <v>739.15300000000002</v>
      </c>
      <c r="Y18" s="27">
        <v>736.78399999999999</v>
      </c>
      <c r="Z18" s="27">
        <v>737.51700000000005</v>
      </c>
      <c r="AA18" s="27">
        <v>733.55899999999997</v>
      </c>
      <c r="AB18" s="27">
        <v>736.93299999999999</v>
      </c>
    </row>
    <row r="19" spans="1:28" s="1" customFormat="1" ht="11.1" customHeight="1" x14ac:dyDescent="0.2">
      <c r="A19" s="28" t="s">
        <v>8</v>
      </c>
      <c r="B19" s="15" t="s">
        <v>3</v>
      </c>
      <c r="C19" s="29">
        <f t="shared" ref="C19:J19" si="4">C20+C23</f>
        <v>340.57299999999998</v>
      </c>
      <c r="D19" s="29">
        <f t="shared" si="4"/>
        <v>387.79500000000002</v>
      </c>
      <c r="E19" s="30">
        <f t="shared" si="4"/>
        <v>398.49400000000003</v>
      </c>
      <c r="F19" s="30">
        <f t="shared" si="4"/>
        <v>477.53100000000001</v>
      </c>
      <c r="G19" s="30">
        <f t="shared" si="4"/>
        <v>559.23699999999985</v>
      </c>
      <c r="H19" s="30">
        <f t="shared" si="4"/>
        <v>580.61099999999999</v>
      </c>
      <c r="I19" s="31">
        <f t="shared" si="4"/>
        <v>601.1160000000001</v>
      </c>
      <c r="J19" s="30">
        <f t="shared" si="4"/>
        <v>665.38</v>
      </c>
      <c r="K19" s="30">
        <f>K20+K23</f>
        <v>840.0100000000001</v>
      </c>
      <c r="L19" s="30">
        <f>L20+L23</f>
        <v>870.37699999999995</v>
      </c>
      <c r="M19" s="30">
        <f>M20+M23</f>
        <v>872.96299999999997</v>
      </c>
      <c r="N19" s="30">
        <v>869.33399999999995</v>
      </c>
      <c r="O19" s="30">
        <v>845.11099999999999</v>
      </c>
      <c r="P19" s="30">
        <v>818.7600000000001</v>
      </c>
      <c r="Q19" s="30">
        <v>817.12400000000002</v>
      </c>
      <c r="R19" s="30">
        <v>817.82</v>
      </c>
      <c r="S19" s="30">
        <v>802.05700000000002</v>
      </c>
      <c r="T19" s="30">
        <v>782.06500000000005</v>
      </c>
      <c r="U19" s="30">
        <v>779.50199999999995</v>
      </c>
      <c r="V19" s="30">
        <v>770.26099999999997</v>
      </c>
      <c r="W19" s="30">
        <v>755.53899999999999</v>
      </c>
      <c r="X19" s="30">
        <v>738.34799999999996</v>
      </c>
      <c r="Y19" s="30">
        <v>735.88599999999997</v>
      </c>
      <c r="Z19" s="30">
        <v>736.42700000000002</v>
      </c>
      <c r="AA19" s="30">
        <v>732.14300000000003</v>
      </c>
      <c r="AB19" s="30">
        <v>735.38800000000003</v>
      </c>
    </row>
    <row r="20" spans="1:28" s="1" customFormat="1" ht="11.1" customHeight="1" x14ac:dyDescent="0.2">
      <c r="A20" s="28" t="s">
        <v>12</v>
      </c>
      <c r="B20" s="15" t="s">
        <v>3</v>
      </c>
      <c r="C20" s="29">
        <f t="shared" ref="C20:J20" si="5">C21+C22</f>
        <v>339.91699999999997</v>
      </c>
      <c r="D20" s="29">
        <f t="shared" si="5"/>
        <v>387.09200000000004</v>
      </c>
      <c r="E20" s="30">
        <f t="shared" si="5"/>
        <v>397.76600000000002</v>
      </c>
      <c r="F20" s="30">
        <f t="shared" si="5"/>
        <v>476.75100000000003</v>
      </c>
      <c r="G20" s="30">
        <f t="shared" si="5"/>
        <v>558.37899999999991</v>
      </c>
      <c r="H20" s="30">
        <f t="shared" si="5"/>
        <v>579.74199999999996</v>
      </c>
      <c r="I20" s="31">
        <f t="shared" si="5"/>
        <v>600.21900000000005</v>
      </c>
      <c r="J20" s="30">
        <f t="shared" si="5"/>
        <v>664.50599999999997</v>
      </c>
      <c r="K20" s="30">
        <f>K21+K22</f>
        <v>839.13200000000006</v>
      </c>
      <c r="L20" s="30">
        <f>L21+L22</f>
        <v>869.553</v>
      </c>
      <c r="M20" s="30">
        <f>M21+M22</f>
        <v>872.12</v>
      </c>
      <c r="N20" s="30">
        <v>868.49599999999998</v>
      </c>
      <c r="O20" s="30">
        <v>844.25900000000001</v>
      </c>
      <c r="P20" s="30">
        <v>817.90100000000007</v>
      </c>
      <c r="Q20" s="30">
        <v>816.17600000000004</v>
      </c>
      <c r="R20" s="30">
        <v>816.81299999999999</v>
      </c>
      <c r="S20" s="30">
        <v>801.077</v>
      </c>
      <c r="T20" s="30">
        <v>781.14499999999998</v>
      </c>
      <c r="U20" s="30">
        <v>778.60599999999999</v>
      </c>
      <c r="V20" s="30">
        <v>769.346</v>
      </c>
      <c r="W20" s="30">
        <v>754.63499999999999</v>
      </c>
      <c r="X20" s="30">
        <v>737.41</v>
      </c>
      <c r="Y20" s="30">
        <v>734.904</v>
      </c>
      <c r="Z20" s="30">
        <v>735.423</v>
      </c>
      <c r="AA20" s="30">
        <v>731.11</v>
      </c>
      <c r="AB20" s="30">
        <v>734.33699999999999</v>
      </c>
    </row>
    <row r="21" spans="1:28" s="1" customFormat="1" ht="11.1" customHeight="1" x14ac:dyDescent="0.2">
      <c r="A21" s="28" t="s">
        <v>10</v>
      </c>
      <c r="B21" s="15" t="s">
        <v>3</v>
      </c>
      <c r="C21" s="29">
        <v>325.57299999999998</v>
      </c>
      <c r="D21" s="29">
        <v>372.26100000000002</v>
      </c>
      <c r="E21" s="30">
        <v>382.28800000000001</v>
      </c>
      <c r="F21" s="30">
        <v>460.29</v>
      </c>
      <c r="G21" s="30">
        <v>540.33399999999995</v>
      </c>
      <c r="H21" s="30">
        <v>556.452</v>
      </c>
      <c r="I21" s="31">
        <v>573.98500000000001</v>
      </c>
      <c r="J21" s="30">
        <v>636.03300000000002</v>
      </c>
      <c r="K21" s="30">
        <v>808.7</v>
      </c>
      <c r="L21" s="30">
        <v>839.39599999999996</v>
      </c>
      <c r="M21" s="30">
        <v>840.66600000000005</v>
      </c>
      <c r="N21" s="30">
        <v>836.88499999999999</v>
      </c>
      <c r="O21" s="30">
        <v>812.04</v>
      </c>
      <c r="P21" s="30">
        <v>785.14200000000005</v>
      </c>
      <c r="Q21" s="30">
        <v>781.33100000000002</v>
      </c>
      <c r="R21" s="30">
        <v>779.88199999999995</v>
      </c>
      <c r="S21" s="30">
        <v>761.66499999999996</v>
      </c>
      <c r="T21" s="30">
        <v>741.13099999999997</v>
      </c>
      <c r="U21" s="30">
        <v>736.65899999999999</v>
      </c>
      <c r="V21" s="30">
        <v>725.04200000000003</v>
      </c>
      <c r="W21" s="30">
        <v>707.31700000000001</v>
      </c>
      <c r="X21" s="30">
        <v>689.50900000000001</v>
      </c>
      <c r="Y21" s="30">
        <v>686.31100000000004</v>
      </c>
      <c r="Z21" s="30">
        <v>685.70100000000002</v>
      </c>
      <c r="AA21" s="30">
        <v>680.31299999999999</v>
      </c>
      <c r="AB21" s="30">
        <v>683.33900000000006</v>
      </c>
    </row>
    <row r="22" spans="1:28" s="1" customFormat="1" ht="11.1" customHeight="1" x14ac:dyDescent="0.2">
      <c r="A22" s="28" t="s">
        <v>11</v>
      </c>
      <c r="B22" s="15" t="s">
        <v>3</v>
      </c>
      <c r="C22" s="29">
        <v>14.343999999999999</v>
      </c>
      <c r="D22" s="29">
        <v>14.831</v>
      </c>
      <c r="E22" s="30">
        <v>15.478</v>
      </c>
      <c r="F22" s="30">
        <v>16.460999999999999</v>
      </c>
      <c r="G22" s="30">
        <v>18.045000000000002</v>
      </c>
      <c r="H22" s="30">
        <v>23.29</v>
      </c>
      <c r="I22" s="31">
        <v>26.234000000000002</v>
      </c>
      <c r="J22" s="30">
        <v>28.472999999999999</v>
      </c>
      <c r="K22" s="30">
        <v>30.431999999999999</v>
      </c>
      <c r="L22" s="30">
        <v>30.157</v>
      </c>
      <c r="M22" s="30">
        <v>31.454000000000001</v>
      </c>
      <c r="N22" s="30">
        <v>31.611000000000001</v>
      </c>
      <c r="O22" s="30">
        <v>32.219000000000001</v>
      </c>
      <c r="P22" s="30">
        <v>32.759</v>
      </c>
      <c r="Q22" s="30">
        <v>34.844999999999999</v>
      </c>
      <c r="R22" s="30">
        <v>36.930999999999997</v>
      </c>
      <c r="S22" s="30">
        <v>39.411999999999999</v>
      </c>
      <c r="T22" s="30">
        <v>40.014000000000003</v>
      </c>
      <c r="U22" s="30">
        <v>41.947000000000003</v>
      </c>
      <c r="V22" s="30">
        <v>44.304000000000002</v>
      </c>
      <c r="W22" s="30">
        <v>47.317999999999998</v>
      </c>
      <c r="X22" s="30">
        <v>47.901000000000003</v>
      </c>
      <c r="Y22" s="30">
        <v>48.593000000000004</v>
      </c>
      <c r="Z22" s="30">
        <v>49.722000000000001</v>
      </c>
      <c r="AA22" s="30">
        <v>50.796999999999997</v>
      </c>
      <c r="AB22" s="30">
        <v>50.997999999999998</v>
      </c>
    </row>
    <row r="23" spans="1:28" s="1" customFormat="1" ht="11.1" customHeight="1" x14ac:dyDescent="0.2">
      <c r="A23" s="28" t="s">
        <v>13</v>
      </c>
      <c r="B23" s="15" t="s">
        <v>3</v>
      </c>
      <c r="C23" s="29">
        <f t="shared" ref="C23:J23" si="6">C24+C25</f>
        <v>0.65600000000000003</v>
      </c>
      <c r="D23" s="29">
        <f t="shared" si="6"/>
        <v>0.70300000000000007</v>
      </c>
      <c r="E23" s="30">
        <f t="shared" si="6"/>
        <v>0.72799999999999998</v>
      </c>
      <c r="F23" s="30">
        <f t="shared" si="6"/>
        <v>0.78</v>
      </c>
      <c r="G23" s="30">
        <f t="shared" si="6"/>
        <v>0.8580000000000001</v>
      </c>
      <c r="H23" s="30">
        <f t="shared" si="6"/>
        <v>0.86899999999999999</v>
      </c>
      <c r="I23" s="31">
        <f t="shared" si="6"/>
        <v>0.89700000000000002</v>
      </c>
      <c r="J23" s="30">
        <f t="shared" si="6"/>
        <v>0.874</v>
      </c>
      <c r="K23" s="30">
        <f>K24+K25</f>
        <v>0.878</v>
      </c>
      <c r="L23" s="30">
        <f>L24+L25</f>
        <v>0.82399999999999995</v>
      </c>
      <c r="M23" s="30">
        <f>M24+M25</f>
        <v>0.84299999999999997</v>
      </c>
      <c r="N23" s="30">
        <v>0.83800000000000008</v>
      </c>
      <c r="O23" s="30">
        <v>0.85199999999999998</v>
      </c>
      <c r="P23" s="30">
        <v>0.85899999999999999</v>
      </c>
      <c r="Q23" s="30">
        <v>0.94799999999999995</v>
      </c>
      <c r="R23" s="30">
        <v>1.0069999999999999</v>
      </c>
      <c r="S23" s="30">
        <v>0.98</v>
      </c>
      <c r="T23" s="30">
        <v>0.92</v>
      </c>
      <c r="U23" s="30">
        <v>0.89600000000000002</v>
      </c>
      <c r="V23" s="30">
        <v>0.91500000000000004</v>
      </c>
      <c r="W23" s="30">
        <v>0.90400000000000003</v>
      </c>
      <c r="X23" s="30">
        <v>0.93799999999999994</v>
      </c>
      <c r="Y23" s="30">
        <v>0.98199999999999998</v>
      </c>
      <c r="Z23" s="30">
        <v>1.004</v>
      </c>
      <c r="AA23" s="30">
        <v>1.0329999999999999</v>
      </c>
      <c r="AB23" s="30">
        <v>1.0509999999999999</v>
      </c>
    </row>
    <row r="24" spans="1:28" s="1" customFormat="1" ht="11.1" customHeight="1" x14ac:dyDescent="0.2">
      <c r="A24" s="28" t="s">
        <v>10</v>
      </c>
      <c r="B24" s="15" t="s">
        <v>3</v>
      </c>
      <c r="C24" s="29">
        <v>0.39400000000000002</v>
      </c>
      <c r="D24" s="29">
        <v>0.435</v>
      </c>
      <c r="E24" s="30">
        <v>0.45200000000000001</v>
      </c>
      <c r="F24" s="30">
        <v>0.48199999999999998</v>
      </c>
      <c r="G24" s="30">
        <v>0.51900000000000002</v>
      </c>
      <c r="H24" s="30">
        <v>0.48499999999999999</v>
      </c>
      <c r="I24" s="31">
        <v>0.48299999999999998</v>
      </c>
      <c r="J24" s="30">
        <v>0.45100000000000001</v>
      </c>
      <c r="K24" s="30">
        <v>0.44900000000000001</v>
      </c>
      <c r="L24" s="30">
        <v>0.41399999999999998</v>
      </c>
      <c r="M24" s="30">
        <v>0.44500000000000001</v>
      </c>
      <c r="N24" s="30">
        <v>0.45</v>
      </c>
      <c r="O24" s="30">
        <v>0.47199999999999998</v>
      </c>
      <c r="P24" s="30">
        <v>0.48399999999999999</v>
      </c>
      <c r="Q24" s="30">
        <v>0.58099999999999996</v>
      </c>
      <c r="R24" s="30">
        <v>0.63900000000000001</v>
      </c>
      <c r="S24" s="30">
        <v>0.60399999999999998</v>
      </c>
      <c r="T24" s="30">
        <v>0.55600000000000005</v>
      </c>
      <c r="U24" s="30">
        <v>0.53500000000000003</v>
      </c>
      <c r="V24" s="30">
        <v>0.56200000000000006</v>
      </c>
      <c r="W24" s="30">
        <v>0.55600000000000005</v>
      </c>
      <c r="X24" s="30">
        <v>0.59499999999999997</v>
      </c>
      <c r="Y24" s="30">
        <v>0.63300000000000001</v>
      </c>
      <c r="Z24" s="30">
        <v>0.65500000000000003</v>
      </c>
      <c r="AA24" s="30">
        <v>0.66300000000000003</v>
      </c>
      <c r="AB24" s="30">
        <v>0.67800000000000005</v>
      </c>
    </row>
    <row r="25" spans="1:28" s="1" customFormat="1" ht="11.1" customHeight="1" x14ac:dyDescent="0.2">
      <c r="A25" s="28" t="s">
        <v>11</v>
      </c>
      <c r="B25" s="15" t="s">
        <v>3</v>
      </c>
      <c r="C25" s="29">
        <v>0.26200000000000001</v>
      </c>
      <c r="D25" s="29">
        <v>0.26800000000000002</v>
      </c>
      <c r="E25" s="30">
        <v>0.27600000000000002</v>
      </c>
      <c r="F25" s="30">
        <v>0.29799999999999999</v>
      </c>
      <c r="G25" s="30">
        <v>0.33900000000000002</v>
      </c>
      <c r="H25" s="30">
        <v>0.38400000000000001</v>
      </c>
      <c r="I25" s="31">
        <v>0.41399999999999998</v>
      </c>
      <c r="J25" s="30">
        <v>0.42299999999999999</v>
      </c>
      <c r="K25" s="30">
        <v>0.42899999999999999</v>
      </c>
      <c r="L25" s="30">
        <v>0.41</v>
      </c>
      <c r="M25" s="30">
        <v>0.39800000000000002</v>
      </c>
      <c r="N25" s="30">
        <v>0.38800000000000001</v>
      </c>
      <c r="O25" s="30">
        <v>0.38</v>
      </c>
      <c r="P25" s="30">
        <v>0.375</v>
      </c>
      <c r="Q25" s="30">
        <v>0.36699999999999999</v>
      </c>
      <c r="R25" s="30">
        <v>0.36799999999999999</v>
      </c>
      <c r="S25" s="30">
        <v>0.376</v>
      </c>
      <c r="T25" s="30">
        <v>0.36399999999999999</v>
      </c>
      <c r="U25" s="30">
        <v>0.36099999999999999</v>
      </c>
      <c r="V25" s="30">
        <v>0.35299999999999998</v>
      </c>
      <c r="W25" s="30">
        <v>0.34799999999999998</v>
      </c>
      <c r="X25" s="30">
        <v>0.34300000000000003</v>
      </c>
      <c r="Y25" s="30">
        <v>0.34899999999999998</v>
      </c>
      <c r="Z25" s="30">
        <v>0.34899999999999998</v>
      </c>
      <c r="AA25" s="30">
        <v>0.37</v>
      </c>
      <c r="AB25" s="30">
        <v>0.373</v>
      </c>
    </row>
    <row r="26" spans="1:28" s="1" customFormat="1" ht="11.1" customHeight="1" x14ac:dyDescent="0.2">
      <c r="A26" s="32" t="s">
        <v>9</v>
      </c>
      <c r="B26" s="15" t="s">
        <v>3</v>
      </c>
      <c r="C26" s="29">
        <f t="shared" ref="C26:J26" si="7">C27+C30</f>
        <v>0.49199999999999994</v>
      </c>
      <c r="D26" s="29">
        <f t="shared" si="7"/>
        <v>0.49899999999999994</v>
      </c>
      <c r="E26" s="30">
        <f t="shared" si="7"/>
        <v>0.503</v>
      </c>
      <c r="F26" s="30">
        <f t="shared" si="7"/>
        <v>0.48799999999999999</v>
      </c>
      <c r="G26" s="30">
        <f t="shared" si="7"/>
        <v>0.49799999999999994</v>
      </c>
      <c r="H26" s="30">
        <f t="shared" si="7"/>
        <v>0.499</v>
      </c>
      <c r="I26" s="31">
        <f t="shared" si="7"/>
        <v>0.51800000000000002</v>
      </c>
      <c r="J26" s="30">
        <f t="shared" si="7"/>
        <v>0.52600000000000002</v>
      </c>
      <c r="K26" s="30">
        <f>K27+K30</f>
        <v>0.54600000000000004</v>
      </c>
      <c r="L26" s="30">
        <f>L27+L30</f>
        <v>0.56100000000000005</v>
      </c>
      <c r="M26" s="30">
        <f>M27+M30</f>
        <v>0.58300000000000007</v>
      </c>
      <c r="N26" s="30">
        <v>0.58900000000000008</v>
      </c>
      <c r="O26" s="30">
        <v>0.59700000000000009</v>
      </c>
      <c r="P26" s="30">
        <v>0.58300000000000007</v>
      </c>
      <c r="Q26" s="30">
        <v>0.59299999999999997</v>
      </c>
      <c r="R26" s="30">
        <v>0.61099999999999999</v>
      </c>
      <c r="S26" s="30">
        <v>0.64300000000000002</v>
      </c>
      <c r="T26" s="30">
        <v>0.66500000000000004</v>
      </c>
      <c r="U26" s="30">
        <v>0.67200000000000004</v>
      </c>
      <c r="V26" s="30">
        <v>0.71099999999999997</v>
      </c>
      <c r="W26" s="30">
        <v>0.76500000000000001</v>
      </c>
      <c r="X26" s="30">
        <v>0.80500000000000005</v>
      </c>
      <c r="Y26" s="30">
        <v>0.89800000000000002</v>
      </c>
      <c r="Z26" s="30">
        <v>1.0900000000000001</v>
      </c>
      <c r="AA26" s="30">
        <v>1.4159999999999999</v>
      </c>
      <c r="AB26" s="30">
        <v>1.5449999999999999</v>
      </c>
    </row>
    <row r="27" spans="1:28" s="1" customFormat="1" ht="11.1" customHeight="1" x14ac:dyDescent="0.2">
      <c r="A27" s="28" t="s">
        <v>12</v>
      </c>
      <c r="B27" s="15" t="s">
        <v>3</v>
      </c>
      <c r="C27" s="29">
        <f t="shared" ref="C27:J27" si="8">C28+C29</f>
        <v>0.44099999999999995</v>
      </c>
      <c r="D27" s="29">
        <f t="shared" si="8"/>
        <v>0.44999999999999996</v>
      </c>
      <c r="E27" s="30">
        <f t="shared" si="8"/>
        <v>0.45399999999999996</v>
      </c>
      <c r="F27" s="30">
        <f t="shared" si="8"/>
        <v>0.441</v>
      </c>
      <c r="G27" s="30">
        <f t="shared" si="8"/>
        <v>0.45199999999999996</v>
      </c>
      <c r="H27" s="30">
        <f t="shared" si="8"/>
        <v>0.45200000000000001</v>
      </c>
      <c r="I27" s="31">
        <f t="shared" si="8"/>
        <v>0.47499999999999998</v>
      </c>
      <c r="J27" s="30">
        <f t="shared" si="8"/>
        <v>0.49099999999999999</v>
      </c>
      <c r="K27" s="30">
        <f>K28+K29</f>
        <v>0.50800000000000001</v>
      </c>
      <c r="L27" s="30">
        <f>L28+L29</f>
        <v>0.52300000000000002</v>
      </c>
      <c r="M27" s="30">
        <f>M28+M29</f>
        <v>0.54500000000000004</v>
      </c>
      <c r="N27" s="30">
        <v>0.55100000000000005</v>
      </c>
      <c r="O27" s="30">
        <v>0.56200000000000006</v>
      </c>
      <c r="P27" s="30">
        <v>0.54700000000000004</v>
      </c>
      <c r="Q27" s="30">
        <v>0.55999999999999994</v>
      </c>
      <c r="R27" s="30">
        <v>0.56899999999999995</v>
      </c>
      <c r="S27" s="30">
        <v>0.60199999999999998</v>
      </c>
      <c r="T27" s="30">
        <v>0.621</v>
      </c>
      <c r="U27" s="30">
        <v>0.629</v>
      </c>
      <c r="V27" s="30">
        <v>0.66400000000000003</v>
      </c>
      <c r="W27" s="30">
        <v>0.71899999999999997</v>
      </c>
      <c r="X27" s="30">
        <v>0.75700000000000001</v>
      </c>
      <c r="Y27" s="30">
        <v>0.85399999999999998</v>
      </c>
      <c r="Z27" s="30">
        <v>1.042</v>
      </c>
      <c r="AA27" s="30">
        <v>1.367</v>
      </c>
      <c r="AB27" s="30">
        <v>1.4950000000000001</v>
      </c>
    </row>
    <row r="28" spans="1:28" s="1" customFormat="1" ht="11.1" customHeight="1" x14ac:dyDescent="0.2">
      <c r="A28" s="28" t="s">
        <v>10</v>
      </c>
      <c r="B28" s="15" t="s">
        <v>3</v>
      </c>
      <c r="C28" s="29">
        <v>0.35599999999999998</v>
      </c>
      <c r="D28" s="29">
        <v>0.36099999999999999</v>
      </c>
      <c r="E28" s="29">
        <v>0.35599999999999998</v>
      </c>
      <c r="F28" s="29">
        <v>0.33900000000000002</v>
      </c>
      <c r="G28" s="29">
        <v>0.34799999999999998</v>
      </c>
      <c r="H28" s="29">
        <v>0.34200000000000003</v>
      </c>
      <c r="I28" s="33">
        <v>0.35899999999999999</v>
      </c>
      <c r="J28" s="29">
        <v>0.36899999999999999</v>
      </c>
      <c r="K28" s="29">
        <v>0.36799999999999999</v>
      </c>
      <c r="L28" s="29">
        <v>0.38500000000000001</v>
      </c>
      <c r="M28" s="30">
        <v>0.39900000000000002</v>
      </c>
      <c r="N28" s="30">
        <v>0.40300000000000002</v>
      </c>
      <c r="O28" s="30">
        <v>0.40300000000000002</v>
      </c>
      <c r="P28" s="30">
        <v>0.39900000000000002</v>
      </c>
      <c r="Q28" s="30">
        <v>0.41399999999999998</v>
      </c>
      <c r="R28" s="30">
        <v>0.41899999999999998</v>
      </c>
      <c r="S28" s="30">
        <v>0.45200000000000001</v>
      </c>
      <c r="T28" s="30">
        <v>0.46700000000000003</v>
      </c>
      <c r="U28" s="30">
        <v>0.46899999999999997</v>
      </c>
      <c r="V28" s="30">
        <v>0.501</v>
      </c>
      <c r="W28" s="30">
        <v>0.55100000000000005</v>
      </c>
      <c r="X28" s="30">
        <v>0.59</v>
      </c>
      <c r="Y28" s="30">
        <v>0.68400000000000005</v>
      </c>
      <c r="Z28" s="30">
        <v>0.871</v>
      </c>
      <c r="AA28" s="30">
        <v>1.169</v>
      </c>
      <c r="AB28" s="30">
        <v>1.276</v>
      </c>
    </row>
    <row r="29" spans="1:28" s="1" customFormat="1" ht="11.1" customHeight="1" x14ac:dyDescent="0.2">
      <c r="A29" s="28" t="s">
        <v>11</v>
      </c>
      <c r="B29" s="15" t="s">
        <v>3</v>
      </c>
      <c r="C29" s="29">
        <v>8.4999999999999992E-2</v>
      </c>
      <c r="D29" s="29">
        <f>0.09-0.001</f>
        <v>8.8999999999999996E-2</v>
      </c>
      <c r="E29" s="29">
        <f>0.099-0.001</f>
        <v>9.8000000000000004E-2</v>
      </c>
      <c r="F29" s="29">
        <f>0.103-0.001</f>
        <v>0.10199999999999999</v>
      </c>
      <c r="G29" s="29">
        <f>0.105-0.001</f>
        <v>0.104</v>
      </c>
      <c r="H29" s="29">
        <f>0.111-0.001</f>
        <v>0.11</v>
      </c>
      <c r="I29" s="33">
        <v>0.11600000000000001</v>
      </c>
      <c r="J29" s="29">
        <v>0.122</v>
      </c>
      <c r="K29" s="29">
        <v>0.14000000000000001</v>
      </c>
      <c r="L29" s="29">
        <v>0.13800000000000001</v>
      </c>
      <c r="M29" s="30">
        <v>0.14599999999999999</v>
      </c>
      <c r="N29" s="30">
        <v>0.14799999999999999</v>
      </c>
      <c r="O29" s="30">
        <v>0.159</v>
      </c>
      <c r="P29" s="30">
        <v>0.14799999999999999</v>
      </c>
      <c r="Q29" s="30">
        <v>0.14599999999999999</v>
      </c>
      <c r="R29" s="30">
        <v>0.15</v>
      </c>
      <c r="S29" s="30">
        <v>0.15</v>
      </c>
      <c r="T29" s="30">
        <v>0.154</v>
      </c>
      <c r="U29" s="30">
        <v>0.16</v>
      </c>
      <c r="V29" s="30">
        <v>0.16300000000000001</v>
      </c>
      <c r="W29" s="30">
        <v>0.16800000000000001</v>
      </c>
      <c r="X29" s="30">
        <v>0.16700000000000001</v>
      </c>
      <c r="Y29" s="30">
        <v>0.17</v>
      </c>
      <c r="Z29" s="30">
        <v>0.17100000000000001</v>
      </c>
      <c r="AA29" s="30">
        <v>0.19800000000000001</v>
      </c>
      <c r="AB29" s="30">
        <v>0.219</v>
      </c>
    </row>
    <row r="30" spans="1:28" s="1" customFormat="1" ht="11.1" customHeight="1" x14ac:dyDescent="0.2">
      <c r="A30" s="28" t="s">
        <v>13</v>
      </c>
      <c r="B30" s="15" t="s">
        <v>3</v>
      </c>
      <c r="C30" s="29">
        <f t="shared" ref="C30:J30" si="9">C31+C32</f>
        <v>5.1000000000000004E-2</v>
      </c>
      <c r="D30" s="29">
        <f t="shared" si="9"/>
        <v>4.9000000000000002E-2</v>
      </c>
      <c r="E30" s="29">
        <f t="shared" si="9"/>
        <v>4.9000000000000002E-2</v>
      </c>
      <c r="F30" s="29">
        <f t="shared" si="9"/>
        <v>4.7E-2</v>
      </c>
      <c r="G30" s="29">
        <f t="shared" si="9"/>
        <v>4.5999999999999999E-2</v>
      </c>
      <c r="H30" s="29">
        <f t="shared" si="9"/>
        <v>4.7E-2</v>
      </c>
      <c r="I30" s="33">
        <f t="shared" si="9"/>
        <v>4.2999999999999997E-2</v>
      </c>
      <c r="J30" s="29">
        <f t="shared" si="9"/>
        <v>3.4999999999999996E-2</v>
      </c>
      <c r="K30" s="29">
        <f>K31+K32</f>
        <v>3.7999999999999999E-2</v>
      </c>
      <c r="L30" s="29">
        <f>L31+L32</f>
        <v>3.7999999999999999E-2</v>
      </c>
      <c r="M30" s="30">
        <f>M31+M32</f>
        <v>3.7999999999999999E-2</v>
      </c>
      <c r="N30" s="30">
        <v>3.7999999999999999E-2</v>
      </c>
      <c r="O30" s="30">
        <v>3.5000000000000003E-2</v>
      </c>
      <c r="P30" s="30">
        <v>3.6000000000000004E-2</v>
      </c>
      <c r="Q30" s="30">
        <v>3.3000000000000002E-2</v>
      </c>
      <c r="R30" s="30">
        <v>4.2000000000000003E-2</v>
      </c>
      <c r="S30" s="30">
        <v>4.1000000000000002E-2</v>
      </c>
      <c r="T30" s="30">
        <v>4.3999999999999997E-2</v>
      </c>
      <c r="U30" s="30">
        <v>4.2999999999999997E-2</v>
      </c>
      <c r="V30" s="30">
        <v>4.7E-2</v>
      </c>
      <c r="W30" s="30">
        <v>4.5999999999999999E-2</v>
      </c>
      <c r="X30" s="30">
        <v>4.8000000000000001E-2</v>
      </c>
      <c r="Y30" s="30">
        <v>4.3999999999999997E-2</v>
      </c>
      <c r="Z30" s="30">
        <v>4.8000000000000001E-2</v>
      </c>
      <c r="AA30" s="30">
        <v>4.9000000000000002E-2</v>
      </c>
      <c r="AB30" s="30">
        <v>0.05</v>
      </c>
    </row>
    <row r="31" spans="1:28" s="1" customFormat="1" ht="11.1" customHeight="1" x14ac:dyDescent="0.2">
      <c r="A31" s="28" t="s">
        <v>10</v>
      </c>
      <c r="B31" s="15" t="s">
        <v>3</v>
      </c>
      <c r="C31" s="29">
        <v>2.5999999999999999E-2</v>
      </c>
      <c r="D31" s="29">
        <v>2.7E-2</v>
      </c>
      <c r="E31" s="29">
        <v>2.4E-2</v>
      </c>
      <c r="F31" s="29">
        <v>2.1999999999999999E-2</v>
      </c>
      <c r="G31" s="29">
        <v>0.02</v>
      </c>
      <c r="H31" s="29">
        <v>1.7999999999999999E-2</v>
      </c>
      <c r="I31" s="33">
        <v>1.6E-2</v>
      </c>
      <c r="J31" s="29">
        <v>1.2999999999999999E-2</v>
      </c>
      <c r="K31" s="29">
        <v>1.4E-2</v>
      </c>
      <c r="L31" s="29">
        <v>1.2E-2</v>
      </c>
      <c r="M31" s="30">
        <v>1.2999999999999999E-2</v>
      </c>
      <c r="N31" s="30">
        <v>1.2E-2</v>
      </c>
      <c r="O31" s="30">
        <v>1.6E-2</v>
      </c>
      <c r="P31" s="30">
        <v>1.6E-2</v>
      </c>
      <c r="Q31" s="30">
        <v>1.4999999999999999E-2</v>
      </c>
      <c r="R31" s="30">
        <v>0.02</v>
      </c>
      <c r="S31" s="30">
        <v>0.02</v>
      </c>
      <c r="T31" s="30">
        <v>2.1999999999999999E-2</v>
      </c>
      <c r="U31" s="30">
        <v>2.1999999999999999E-2</v>
      </c>
      <c r="V31" s="30">
        <v>2.1999999999999999E-2</v>
      </c>
      <c r="W31" s="30">
        <v>2.1999999999999999E-2</v>
      </c>
      <c r="X31" s="30">
        <v>2.4E-2</v>
      </c>
      <c r="Y31" s="30">
        <v>2.1999999999999999E-2</v>
      </c>
      <c r="Z31" s="30">
        <v>2.5000000000000001E-2</v>
      </c>
      <c r="AA31" s="30">
        <v>2.5999999999999999E-2</v>
      </c>
      <c r="AB31" s="30">
        <v>2.5999999999999999E-2</v>
      </c>
    </row>
    <row r="32" spans="1:28" s="1" customFormat="1" ht="11.1" customHeight="1" x14ac:dyDescent="0.2">
      <c r="A32" s="28" t="s">
        <v>11</v>
      </c>
      <c r="B32" s="15" t="s">
        <v>3</v>
      </c>
      <c r="C32" s="29">
        <v>2.5000000000000001E-2</v>
      </c>
      <c r="D32" s="29">
        <v>2.1999999999999999E-2</v>
      </c>
      <c r="E32" s="29">
        <v>2.5000000000000001E-2</v>
      </c>
      <c r="F32" s="29">
        <v>2.5000000000000001E-2</v>
      </c>
      <c r="G32" s="29">
        <v>2.5999999999999999E-2</v>
      </c>
      <c r="H32" s="29">
        <v>2.9000000000000001E-2</v>
      </c>
      <c r="I32" s="33">
        <v>2.7E-2</v>
      </c>
      <c r="J32" s="29">
        <v>2.1999999999999999E-2</v>
      </c>
      <c r="K32" s="29">
        <v>2.4E-2</v>
      </c>
      <c r="L32" s="29">
        <v>2.5999999999999999E-2</v>
      </c>
      <c r="M32" s="30">
        <v>2.5000000000000001E-2</v>
      </c>
      <c r="N32" s="30">
        <v>2.5999999999999999E-2</v>
      </c>
      <c r="O32" s="30">
        <v>1.9E-2</v>
      </c>
      <c r="P32" s="30">
        <v>0.02</v>
      </c>
      <c r="Q32" s="30">
        <v>1.7999999999999999E-2</v>
      </c>
      <c r="R32" s="30">
        <v>2.1999999999999999E-2</v>
      </c>
      <c r="S32" s="30">
        <v>2.1000000000000001E-2</v>
      </c>
      <c r="T32" s="30">
        <v>2.1999999999999999E-2</v>
      </c>
      <c r="U32" s="30">
        <v>2.1000000000000001E-2</v>
      </c>
      <c r="V32" s="30">
        <v>2.5000000000000001E-2</v>
      </c>
      <c r="W32" s="30">
        <v>2.4E-2</v>
      </c>
      <c r="X32" s="30">
        <v>2.4E-2</v>
      </c>
      <c r="Y32" s="30">
        <v>2.1999999999999999E-2</v>
      </c>
      <c r="Z32" s="30">
        <v>2.3E-2</v>
      </c>
      <c r="AA32" s="30">
        <v>2.3E-2</v>
      </c>
      <c r="AB32" s="30">
        <v>2.4E-2</v>
      </c>
    </row>
    <row r="33" spans="1:34" s="1" customFormat="1" ht="11.1" customHeight="1" x14ac:dyDescent="0.2">
      <c r="A33" s="24" t="s">
        <v>37</v>
      </c>
      <c r="B33" s="25" t="s">
        <v>3</v>
      </c>
      <c r="C33" s="26">
        <f>C34+C41</f>
        <v>0.8</v>
      </c>
      <c r="D33" s="26">
        <f t="shared" ref="D33:G33" si="10">D34+D41</f>
        <v>1.2409999999999999</v>
      </c>
      <c r="E33" s="26">
        <f t="shared" si="10"/>
        <v>1.643</v>
      </c>
      <c r="F33" s="26">
        <f t="shared" si="10"/>
        <v>1.9389999999999998</v>
      </c>
      <c r="G33" s="26">
        <f t="shared" si="10"/>
        <v>2.2159999999999997</v>
      </c>
      <c r="H33" s="26">
        <f>H34+H41</f>
        <v>2.2120000000000002</v>
      </c>
      <c r="I33" s="26">
        <f>I34+I41</f>
        <v>2.2069999999999999</v>
      </c>
      <c r="J33" s="26">
        <f t="shared" ref="J33" si="11">J34+J41</f>
        <v>2.161</v>
      </c>
      <c r="K33" s="26">
        <v>2.0840000000000001</v>
      </c>
      <c r="L33" s="26">
        <f>L34+L41</f>
        <v>2.0429999999999997</v>
      </c>
      <c r="M33" s="26">
        <f>M34+M41</f>
        <v>1.9829999999999999</v>
      </c>
      <c r="N33" s="26">
        <v>1.946</v>
      </c>
      <c r="O33" s="26">
        <v>1.8570000000000002</v>
      </c>
      <c r="P33" s="26">
        <v>1.4470000000000001</v>
      </c>
      <c r="Q33" s="26">
        <v>1.119</v>
      </c>
      <c r="R33" s="26">
        <v>0.86</v>
      </c>
      <c r="S33" s="26">
        <v>0.63900000000000001</v>
      </c>
      <c r="T33" s="26">
        <v>0.47200000000000003</v>
      </c>
      <c r="U33" s="26">
        <v>0.40300000000000002</v>
      </c>
      <c r="V33" s="26">
        <v>0.35</v>
      </c>
      <c r="W33" s="26">
        <v>0.33200000000000002</v>
      </c>
      <c r="X33" s="26">
        <v>0.31900000000000001</v>
      </c>
      <c r="Y33" s="26">
        <v>0.314</v>
      </c>
      <c r="Z33" s="26">
        <v>0.34200000000000003</v>
      </c>
      <c r="AA33" s="26">
        <v>0.35199999999999998</v>
      </c>
      <c r="AB33" s="26">
        <v>0.39100000000000001</v>
      </c>
    </row>
    <row r="34" spans="1:34" s="1" customFormat="1" ht="11.1" customHeight="1" x14ac:dyDescent="0.2">
      <c r="A34" s="28" t="s">
        <v>8</v>
      </c>
      <c r="B34" s="15" t="s">
        <v>3</v>
      </c>
      <c r="C34" s="29">
        <f>C35+C38</f>
        <v>0.78100000000000003</v>
      </c>
      <c r="D34" s="29">
        <f t="shared" ref="D34:G34" si="12">D35+D38</f>
        <v>1.222</v>
      </c>
      <c r="E34" s="29">
        <f t="shared" si="12"/>
        <v>1.625</v>
      </c>
      <c r="F34" s="29">
        <f t="shared" si="12"/>
        <v>1.9119999999999999</v>
      </c>
      <c r="G34" s="29">
        <f t="shared" si="12"/>
        <v>2.1859999999999999</v>
      </c>
      <c r="H34" s="29">
        <f>H35+H38</f>
        <v>2.1750000000000003</v>
      </c>
      <c r="I34" s="29">
        <f>I35+I38</f>
        <v>2.1619999999999999</v>
      </c>
      <c r="J34" s="29">
        <v>2.081</v>
      </c>
      <c r="K34" s="29">
        <v>1.9810000000000001</v>
      </c>
      <c r="L34" s="29">
        <f>L35+L38</f>
        <v>1.9309999999999998</v>
      </c>
      <c r="M34" s="29">
        <f>M35+M38</f>
        <v>1.8699999999999999</v>
      </c>
      <c r="N34" s="29">
        <v>1.833</v>
      </c>
      <c r="O34" s="29">
        <v>1.7450000000000001</v>
      </c>
      <c r="P34" s="29">
        <v>1.3340000000000001</v>
      </c>
      <c r="Q34" s="29">
        <v>1.0049999999999999</v>
      </c>
      <c r="R34" s="29">
        <v>0.748</v>
      </c>
      <c r="S34" s="29">
        <v>0.52700000000000002</v>
      </c>
      <c r="T34" s="29">
        <v>0.45400000000000001</v>
      </c>
      <c r="U34" s="29">
        <v>0.38600000000000001</v>
      </c>
      <c r="V34" s="29">
        <v>0.33300000000000002</v>
      </c>
      <c r="W34" s="29">
        <v>0.315</v>
      </c>
      <c r="X34" s="29">
        <v>0.30299999999999999</v>
      </c>
      <c r="Y34" s="29">
        <v>0.29799999999999999</v>
      </c>
      <c r="Z34" s="29">
        <v>0.32500000000000001</v>
      </c>
      <c r="AA34" s="29">
        <v>0.33600000000000002</v>
      </c>
      <c r="AB34" s="29">
        <v>0.376</v>
      </c>
    </row>
    <row r="35" spans="1:34" s="1" customFormat="1" ht="11.1" customHeight="1" x14ac:dyDescent="0.2">
      <c r="A35" s="28" t="s">
        <v>12</v>
      </c>
      <c r="B35" s="15" t="s">
        <v>3</v>
      </c>
      <c r="C35" s="29">
        <v>0.77400000000000002</v>
      </c>
      <c r="D35" s="29">
        <v>1.2150000000000001</v>
      </c>
      <c r="E35" s="29">
        <v>1.6180000000000001</v>
      </c>
      <c r="F35" s="29">
        <v>1.9059999999999999</v>
      </c>
      <c r="G35" s="29">
        <v>2.1800000000000002</v>
      </c>
      <c r="H35" s="29">
        <v>2.1680000000000001</v>
      </c>
      <c r="I35" s="29">
        <v>2.1549999999999998</v>
      </c>
      <c r="J35" s="29">
        <v>2.0739999999999998</v>
      </c>
      <c r="K35" s="29">
        <v>1.974</v>
      </c>
      <c r="L35" s="29">
        <v>1.9239999999999999</v>
      </c>
      <c r="M35" s="29">
        <v>1.863</v>
      </c>
      <c r="N35" s="29">
        <v>1.8260000000000001</v>
      </c>
      <c r="O35" s="29">
        <v>1.7370000000000001</v>
      </c>
      <c r="P35" s="29">
        <v>1.3260000000000001</v>
      </c>
      <c r="Q35" s="29">
        <v>0.997</v>
      </c>
      <c r="R35" s="29">
        <v>0.74</v>
      </c>
      <c r="S35" s="29">
        <v>0.51900000000000002</v>
      </c>
      <c r="T35" s="29">
        <v>0.44700000000000001</v>
      </c>
      <c r="U35" s="29">
        <v>0.379</v>
      </c>
      <c r="V35" s="29">
        <v>0.32600000000000001</v>
      </c>
      <c r="W35" s="29">
        <v>0.308</v>
      </c>
      <c r="X35" s="29">
        <v>0.29699999999999999</v>
      </c>
      <c r="Y35" s="29">
        <v>0.29099999999999998</v>
      </c>
      <c r="Z35" s="29">
        <v>0.318</v>
      </c>
      <c r="AA35" s="29">
        <v>0.32900000000000001</v>
      </c>
      <c r="AB35" s="29">
        <v>0.37</v>
      </c>
    </row>
    <row r="36" spans="1:34" s="1" customFormat="1" ht="11.1" customHeight="1" x14ac:dyDescent="0.2">
      <c r="A36" s="28" t="s">
        <v>10</v>
      </c>
      <c r="B36" s="15" t="s">
        <v>3</v>
      </c>
      <c r="C36" s="29">
        <f>C35-C37</f>
        <v>0.64700000000000002</v>
      </c>
      <c r="D36" s="29">
        <f t="shared" ref="D36:G36" si="13">D35-D37</f>
        <v>1.077</v>
      </c>
      <c r="E36" s="29">
        <f t="shared" si="13"/>
        <v>1.4750000000000001</v>
      </c>
      <c r="F36" s="29">
        <f t="shared" si="13"/>
        <v>1.7549999999999999</v>
      </c>
      <c r="G36" s="29">
        <f t="shared" si="13"/>
        <v>2.0250000000000004</v>
      </c>
      <c r="H36" s="29">
        <f>H35-H37</f>
        <v>1.9960000000000002</v>
      </c>
      <c r="I36" s="29">
        <f>I35-I37</f>
        <v>1.9729999999999999</v>
      </c>
      <c r="J36" s="29">
        <v>1.8819999999999999</v>
      </c>
      <c r="K36" s="29">
        <f>K35-K37</f>
        <v>1.7689999999999999</v>
      </c>
      <c r="L36" s="29">
        <f>L35-L37</f>
        <v>1.7069999999999999</v>
      </c>
      <c r="M36" s="29">
        <f>M35-M37</f>
        <v>1.641</v>
      </c>
      <c r="N36" s="29">
        <v>1.6060000000000001</v>
      </c>
      <c r="O36" s="29">
        <v>1.506</v>
      </c>
      <c r="P36" s="29">
        <v>1.099</v>
      </c>
      <c r="Q36" s="29">
        <v>0.77400000000000002</v>
      </c>
      <c r="R36" s="29">
        <v>0.50600000000000001</v>
      </c>
      <c r="S36" s="29">
        <v>0.27800000000000002</v>
      </c>
      <c r="T36" s="29">
        <v>0.22</v>
      </c>
      <c r="U36" s="29">
        <v>0.14799999999999999</v>
      </c>
      <c r="V36" s="29">
        <v>0.112</v>
      </c>
      <c r="W36" s="29">
        <v>9.0999999999999998E-2</v>
      </c>
      <c r="X36" s="29">
        <v>7.8E-2</v>
      </c>
      <c r="Y36" s="29">
        <v>7.4999999999999997E-2</v>
      </c>
      <c r="Z36" s="29">
        <v>8.7999999999999995E-2</v>
      </c>
      <c r="AA36" s="29">
        <v>8.5999999999999993E-2</v>
      </c>
      <c r="AB36" s="29">
        <v>0.09</v>
      </c>
    </row>
    <row r="37" spans="1:34" s="1" customFormat="1" ht="11.1" customHeight="1" x14ac:dyDescent="0.2">
      <c r="A37" s="28" t="s">
        <v>11</v>
      </c>
      <c r="B37" s="15" t="s">
        <v>3</v>
      </c>
      <c r="C37" s="29">
        <v>0.127</v>
      </c>
      <c r="D37" s="29">
        <v>0.13800000000000001</v>
      </c>
      <c r="E37" s="29">
        <v>0.14299999999999999</v>
      </c>
      <c r="F37" s="29">
        <v>0.151</v>
      </c>
      <c r="G37" s="29">
        <v>0.155</v>
      </c>
      <c r="H37" s="29">
        <v>0.17199999999999999</v>
      </c>
      <c r="I37" s="29">
        <v>0.182</v>
      </c>
      <c r="J37" s="29">
        <v>0.192</v>
      </c>
      <c r="K37" s="29">
        <v>0.20499999999999999</v>
      </c>
      <c r="L37" s="29">
        <v>0.217</v>
      </c>
      <c r="M37" s="29">
        <v>0.222</v>
      </c>
      <c r="N37" s="29">
        <v>0.22</v>
      </c>
      <c r="O37" s="29">
        <v>0.23100000000000001</v>
      </c>
      <c r="P37" s="29">
        <v>0.22700000000000001</v>
      </c>
      <c r="Q37" s="29">
        <v>0.223</v>
      </c>
      <c r="R37" s="29">
        <v>0.23400000000000001</v>
      </c>
      <c r="S37" s="29">
        <v>0.24099999999999999</v>
      </c>
      <c r="T37" s="29">
        <v>0.22700000000000001</v>
      </c>
      <c r="U37" s="29">
        <v>0.23100000000000001</v>
      </c>
      <c r="V37" s="29">
        <v>0.214</v>
      </c>
      <c r="W37" s="29">
        <v>0.217</v>
      </c>
      <c r="X37" s="29">
        <v>0.219</v>
      </c>
      <c r="Y37" s="29">
        <v>0.216</v>
      </c>
      <c r="Z37" s="29">
        <v>0.23</v>
      </c>
      <c r="AA37" s="29">
        <v>0.24299999999999999</v>
      </c>
      <c r="AB37" s="29">
        <v>0.28000000000000003</v>
      </c>
    </row>
    <row r="38" spans="1:34" s="1" customFormat="1" ht="11.1" customHeight="1" x14ac:dyDescent="0.2">
      <c r="A38" s="28" t="s">
        <v>13</v>
      </c>
      <c r="B38" s="15" t="s">
        <v>3</v>
      </c>
      <c r="C38" s="29">
        <v>7.0000000000000001E-3</v>
      </c>
      <c r="D38" s="29">
        <v>7.0000000000000001E-3</v>
      </c>
      <c r="E38" s="29">
        <v>7.0000000000000001E-3</v>
      </c>
      <c r="F38" s="29">
        <v>6.0000000000000001E-3</v>
      </c>
      <c r="G38" s="29">
        <v>6.0000000000000001E-3</v>
      </c>
      <c r="H38" s="29">
        <v>7.0000000000000001E-3</v>
      </c>
      <c r="I38" s="29">
        <v>7.0000000000000001E-3</v>
      </c>
      <c r="J38" s="29">
        <v>7.0000000000000001E-3</v>
      </c>
      <c r="K38" s="29">
        <v>7.0000000000000001E-3</v>
      </c>
      <c r="L38" s="29">
        <v>7.0000000000000001E-3</v>
      </c>
      <c r="M38" s="29">
        <v>7.0000000000000001E-3</v>
      </c>
      <c r="N38" s="29">
        <v>7.0000000000000001E-3</v>
      </c>
      <c r="O38" s="29">
        <v>8.0000000000000002E-3</v>
      </c>
      <c r="P38" s="29">
        <v>8.0000000000000002E-3</v>
      </c>
      <c r="Q38" s="29">
        <v>8.0000000000000002E-3</v>
      </c>
      <c r="R38" s="29">
        <v>8.0000000000000002E-3</v>
      </c>
      <c r="S38" s="29">
        <v>8.0000000000000002E-3</v>
      </c>
      <c r="T38" s="29">
        <v>7.0000000000000001E-3</v>
      </c>
      <c r="U38" s="29">
        <v>7.0000000000000001E-3</v>
      </c>
      <c r="V38" s="29">
        <v>7.0000000000000001E-3</v>
      </c>
      <c r="W38" s="29">
        <v>7.0000000000000001E-3</v>
      </c>
      <c r="X38" s="29">
        <v>6.0000000000000001E-3</v>
      </c>
      <c r="Y38" s="29">
        <v>7.0000000000000001E-3</v>
      </c>
      <c r="Z38" s="29">
        <v>7.0000000000000001E-3</v>
      </c>
      <c r="AA38" s="29">
        <v>7.0000000000000001E-3</v>
      </c>
      <c r="AB38" s="29">
        <v>6.0000000000000001E-3</v>
      </c>
    </row>
    <row r="39" spans="1:34" s="1" customFormat="1" ht="11.1" customHeight="1" x14ac:dyDescent="0.2">
      <c r="A39" s="28" t="s">
        <v>10</v>
      </c>
      <c r="B39" s="15" t="s">
        <v>3</v>
      </c>
      <c r="C39" s="29">
        <f>C38-C40</f>
        <v>1E-3</v>
      </c>
      <c r="D39" s="29">
        <f t="shared" ref="D39:G39" si="14">D38-D40</f>
        <v>1E-3</v>
      </c>
      <c r="E39" s="29">
        <f>E38-E40</f>
        <v>1E-3</v>
      </c>
      <c r="F39" s="29">
        <f>F38-F40</f>
        <v>0</v>
      </c>
      <c r="G39" s="29">
        <f t="shared" si="14"/>
        <v>0</v>
      </c>
      <c r="H39" s="29">
        <f>H38-H40</f>
        <v>1E-3</v>
      </c>
      <c r="I39" s="29">
        <f>I38-I40</f>
        <v>1E-3</v>
      </c>
      <c r="J39" s="29">
        <v>0</v>
      </c>
      <c r="K39" s="29">
        <f>K38-K40</f>
        <v>0</v>
      </c>
      <c r="L39" s="29">
        <f>L38-L40</f>
        <v>0</v>
      </c>
      <c r="M39" s="29">
        <f>M38-M40</f>
        <v>0</v>
      </c>
      <c r="N39" s="29">
        <v>0</v>
      </c>
      <c r="O39" s="29">
        <v>1E-3</v>
      </c>
      <c r="P39" s="29">
        <v>1E-3</v>
      </c>
      <c r="Q39" s="29">
        <v>1E-3</v>
      </c>
      <c r="R39" s="29">
        <v>1E-3</v>
      </c>
      <c r="S39" s="29">
        <v>1E-3</v>
      </c>
      <c r="T39" s="29">
        <v>1E-3</v>
      </c>
      <c r="U39" s="29">
        <v>1E-3</v>
      </c>
      <c r="V39" s="29">
        <v>1E-3</v>
      </c>
      <c r="W39" s="29">
        <v>1E-3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</row>
    <row r="40" spans="1:34" s="1" customFormat="1" ht="11.1" customHeight="1" x14ac:dyDescent="0.2">
      <c r="A40" s="28" t="s">
        <v>11</v>
      </c>
      <c r="B40" s="15" t="s">
        <v>3</v>
      </c>
      <c r="C40" s="29">
        <v>6.0000000000000001E-3</v>
      </c>
      <c r="D40" s="29">
        <v>6.0000000000000001E-3</v>
      </c>
      <c r="E40" s="29">
        <v>6.0000000000000001E-3</v>
      </c>
      <c r="F40" s="29">
        <v>6.0000000000000001E-3</v>
      </c>
      <c r="G40" s="29">
        <v>6.0000000000000001E-3</v>
      </c>
      <c r="H40" s="29">
        <v>6.0000000000000001E-3</v>
      </c>
      <c r="I40" s="29">
        <v>6.0000000000000001E-3</v>
      </c>
      <c r="J40" s="29">
        <v>7.0000000000000001E-3</v>
      </c>
      <c r="K40" s="29">
        <v>7.0000000000000001E-3</v>
      </c>
      <c r="L40" s="29">
        <v>7.0000000000000001E-3</v>
      </c>
      <c r="M40" s="29">
        <v>7.0000000000000001E-3</v>
      </c>
      <c r="N40" s="29">
        <v>7.0000000000000001E-3</v>
      </c>
      <c r="O40" s="29">
        <v>7.0000000000000001E-3</v>
      </c>
      <c r="P40" s="29">
        <v>7.0000000000000001E-3</v>
      </c>
      <c r="Q40" s="29">
        <v>7.0000000000000001E-3</v>
      </c>
      <c r="R40" s="29">
        <v>7.0000000000000001E-3</v>
      </c>
      <c r="S40" s="29">
        <v>7.0000000000000001E-3</v>
      </c>
      <c r="T40" s="29">
        <v>6.0000000000000001E-3</v>
      </c>
      <c r="U40" s="29">
        <v>6.0000000000000001E-3</v>
      </c>
      <c r="V40" s="29">
        <v>6.0000000000000001E-3</v>
      </c>
      <c r="W40" s="29">
        <v>6.0000000000000001E-3</v>
      </c>
      <c r="X40" s="29">
        <v>6.0000000000000001E-3</v>
      </c>
      <c r="Y40" s="29">
        <v>7.0000000000000001E-3</v>
      </c>
      <c r="Z40" s="29">
        <v>7.0000000000000001E-3</v>
      </c>
      <c r="AA40" s="29">
        <v>7.0000000000000001E-3</v>
      </c>
      <c r="AB40" s="29">
        <v>6.0000000000000001E-3</v>
      </c>
    </row>
    <row r="41" spans="1:34" s="1" customFormat="1" ht="11.1" customHeight="1" x14ac:dyDescent="0.2">
      <c r="A41" s="32" t="s">
        <v>9</v>
      </c>
      <c r="B41" s="15" t="s">
        <v>3</v>
      </c>
      <c r="C41" s="29">
        <f>C42+C45</f>
        <v>1.9E-2</v>
      </c>
      <c r="D41" s="29">
        <f t="shared" ref="D41:G41" si="15">D42+D45</f>
        <v>1.9E-2</v>
      </c>
      <c r="E41" s="29">
        <f t="shared" si="15"/>
        <v>1.7999999999999999E-2</v>
      </c>
      <c r="F41" s="29">
        <f t="shared" si="15"/>
        <v>2.7E-2</v>
      </c>
      <c r="G41" s="29">
        <f t="shared" si="15"/>
        <v>0.03</v>
      </c>
      <c r="H41" s="29">
        <f>H42+H45</f>
        <v>3.7000000000000005E-2</v>
      </c>
      <c r="I41" s="29">
        <f>I42+I45</f>
        <v>4.4999999999999998E-2</v>
      </c>
      <c r="J41" s="29">
        <v>0.08</v>
      </c>
      <c r="K41" s="29">
        <f>K33-K34</f>
        <v>0.10299999999999998</v>
      </c>
      <c r="L41" s="29">
        <f>L42+L45</f>
        <v>0.112</v>
      </c>
      <c r="M41" s="29">
        <f>M42+M45</f>
        <v>0.113</v>
      </c>
      <c r="N41" s="29">
        <v>0.113</v>
      </c>
      <c r="O41" s="29">
        <v>0.112</v>
      </c>
      <c r="P41" s="29">
        <v>0.113</v>
      </c>
      <c r="Q41" s="29">
        <v>0.114</v>
      </c>
      <c r="R41" s="29">
        <v>0.112</v>
      </c>
      <c r="S41" s="29">
        <v>0.112</v>
      </c>
      <c r="T41" s="29">
        <v>1.7999999999999999E-2</v>
      </c>
      <c r="U41" s="29">
        <v>1.7000000000000001E-2</v>
      </c>
      <c r="V41" s="29">
        <v>1.7000000000000001E-2</v>
      </c>
      <c r="W41" s="29">
        <v>1.7000000000000001E-2</v>
      </c>
      <c r="X41" s="29">
        <v>1.6E-2</v>
      </c>
      <c r="Y41" s="29">
        <v>1.6E-2</v>
      </c>
      <c r="Z41" s="29">
        <v>1.7000000000000001E-2</v>
      </c>
      <c r="AA41" s="29">
        <v>1.6E-2</v>
      </c>
      <c r="AB41" s="29">
        <v>1.4999999999999999E-2</v>
      </c>
    </row>
    <row r="42" spans="1:34" s="1" customFormat="1" ht="11.1" customHeight="1" x14ac:dyDescent="0.2">
      <c r="A42" s="28" t="s">
        <v>12</v>
      </c>
      <c r="B42" s="15" t="s">
        <v>3</v>
      </c>
      <c r="C42" s="29">
        <v>1.6E-2</v>
      </c>
      <c r="D42" s="29">
        <v>1.6E-2</v>
      </c>
      <c r="E42" s="29">
        <v>1.4999999999999999E-2</v>
      </c>
      <c r="F42" s="29">
        <v>2.4E-2</v>
      </c>
      <c r="G42" s="29">
        <v>2.7E-2</v>
      </c>
      <c r="H42" s="29">
        <v>3.4000000000000002E-2</v>
      </c>
      <c r="I42" s="29">
        <v>4.2999999999999997E-2</v>
      </c>
      <c r="J42" s="29">
        <v>7.9000000000000001E-2</v>
      </c>
      <c r="K42" s="29">
        <v>0.1</v>
      </c>
      <c r="L42" s="29">
        <v>0.109</v>
      </c>
      <c r="M42" s="29">
        <v>0.11</v>
      </c>
      <c r="N42" s="29">
        <v>0.11</v>
      </c>
      <c r="O42" s="29">
        <v>0.109</v>
      </c>
      <c r="P42" s="29">
        <v>0.11</v>
      </c>
      <c r="Q42" s="29">
        <v>0.111</v>
      </c>
      <c r="R42" s="29">
        <v>0.109</v>
      </c>
      <c r="S42" s="29">
        <v>0.109</v>
      </c>
      <c r="T42" s="29">
        <v>1.6E-2</v>
      </c>
      <c r="U42" s="29">
        <v>1.6E-2</v>
      </c>
      <c r="V42" s="29">
        <v>1.6E-2</v>
      </c>
      <c r="W42" s="29">
        <v>1.4999999999999999E-2</v>
      </c>
      <c r="X42" s="29">
        <v>1.4E-2</v>
      </c>
      <c r="Y42" s="29">
        <v>1.4E-2</v>
      </c>
      <c r="Z42" s="29">
        <v>1.4999999999999999E-2</v>
      </c>
      <c r="AA42" s="29">
        <v>1.4999999999999999E-2</v>
      </c>
      <c r="AB42" s="29">
        <v>1.4E-2</v>
      </c>
    </row>
    <row r="43" spans="1:34" s="1" customFormat="1" ht="11.1" customHeight="1" x14ac:dyDescent="0.2">
      <c r="A43" s="28" t="s">
        <v>10</v>
      </c>
      <c r="B43" s="15" t="s">
        <v>3</v>
      </c>
      <c r="C43" s="29">
        <f>C42-C44</f>
        <v>1.4E-2</v>
      </c>
      <c r="D43" s="29">
        <f t="shared" ref="D43:G43" si="16">D42-D44</f>
        <v>1.4E-2</v>
      </c>
      <c r="E43" s="29">
        <f t="shared" si="16"/>
        <v>1.2999999999999999E-2</v>
      </c>
      <c r="F43" s="29">
        <f t="shared" si="16"/>
        <v>0.02</v>
      </c>
      <c r="G43" s="29">
        <f t="shared" si="16"/>
        <v>2.3E-2</v>
      </c>
      <c r="H43" s="29">
        <f>H42-H44</f>
        <v>3.0000000000000002E-2</v>
      </c>
      <c r="I43" s="29">
        <f>I42-I44</f>
        <v>3.8999999999999993E-2</v>
      </c>
      <c r="J43" s="29">
        <v>7.3999999999999996E-2</v>
      </c>
      <c r="K43" s="29">
        <f>K42-K44</f>
        <v>9.7000000000000003E-2</v>
      </c>
      <c r="L43" s="29">
        <f>L42-L44</f>
        <v>0.106</v>
      </c>
      <c r="M43" s="29">
        <f>M42-M44</f>
        <v>0.107</v>
      </c>
      <c r="N43" s="29">
        <v>0.107</v>
      </c>
      <c r="O43" s="29">
        <v>0.106</v>
      </c>
      <c r="P43" s="29">
        <v>0.107</v>
      </c>
      <c r="Q43" s="29">
        <v>0.108</v>
      </c>
      <c r="R43" s="29">
        <v>0.106</v>
      </c>
      <c r="S43" s="29">
        <v>0.106</v>
      </c>
      <c r="T43" s="29">
        <v>1.6E-2</v>
      </c>
      <c r="U43" s="29">
        <v>1.6E-2</v>
      </c>
      <c r="V43" s="29">
        <v>1.6E-2</v>
      </c>
      <c r="W43" s="29">
        <v>1.4999999999999999E-2</v>
      </c>
      <c r="X43" s="29">
        <v>1.4E-2</v>
      </c>
      <c r="Y43" s="29">
        <v>1.4E-2</v>
      </c>
      <c r="Z43" s="29">
        <v>1.4999999999999999E-2</v>
      </c>
      <c r="AA43" s="29">
        <v>1.4999999999999999E-2</v>
      </c>
      <c r="AB43" s="29">
        <v>1.4E-2</v>
      </c>
    </row>
    <row r="44" spans="1:34" s="1" customFormat="1" ht="11.1" customHeight="1" x14ac:dyDescent="0.2">
      <c r="A44" s="28" t="s">
        <v>11</v>
      </c>
      <c r="B44" s="15" t="s">
        <v>3</v>
      </c>
      <c r="C44" s="29">
        <v>2E-3</v>
      </c>
      <c r="D44" s="29">
        <v>2E-3</v>
      </c>
      <c r="E44" s="29">
        <v>2E-3</v>
      </c>
      <c r="F44" s="29">
        <v>4.0000000000000001E-3</v>
      </c>
      <c r="G44" s="29">
        <v>4.0000000000000001E-3</v>
      </c>
      <c r="H44" s="29">
        <v>4.0000000000000001E-3</v>
      </c>
      <c r="I44" s="29">
        <v>4.0000000000000001E-3</v>
      </c>
      <c r="J44" s="29">
        <v>5.0000000000000001E-3</v>
      </c>
      <c r="K44" s="29">
        <v>3.0000000000000001E-3</v>
      </c>
      <c r="L44" s="29">
        <v>3.0000000000000001E-3</v>
      </c>
      <c r="M44" s="29">
        <v>3.0000000000000001E-3</v>
      </c>
      <c r="N44" s="29">
        <v>3.0000000000000001E-3</v>
      </c>
      <c r="O44" s="29">
        <v>3.0000000000000001E-3</v>
      </c>
      <c r="P44" s="29">
        <v>3.0000000000000001E-3</v>
      </c>
      <c r="Q44" s="29">
        <v>3.0000000000000001E-3</v>
      </c>
      <c r="R44" s="29">
        <v>3.0000000000000001E-3</v>
      </c>
      <c r="S44" s="29">
        <v>3.0000000000000001E-3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</row>
    <row r="45" spans="1:34" s="1" customFormat="1" ht="11.1" customHeight="1" x14ac:dyDescent="0.2">
      <c r="A45" s="28" t="s">
        <v>13</v>
      </c>
      <c r="B45" s="15" t="s">
        <v>3</v>
      </c>
      <c r="C45" s="29">
        <v>3.0000000000000001E-3</v>
      </c>
      <c r="D45" s="29">
        <v>3.0000000000000001E-3</v>
      </c>
      <c r="E45" s="29">
        <v>3.0000000000000001E-3</v>
      </c>
      <c r="F45" s="29">
        <v>3.0000000000000001E-3</v>
      </c>
      <c r="G45" s="29">
        <v>3.0000000000000001E-3</v>
      </c>
      <c r="H45" s="29">
        <v>3.0000000000000001E-3</v>
      </c>
      <c r="I45" s="29">
        <v>2E-3</v>
      </c>
      <c r="J45" s="29">
        <v>1E-3</v>
      </c>
      <c r="K45" s="29">
        <v>3.0000000000000001E-3</v>
      </c>
      <c r="L45" s="29">
        <v>3.0000000000000001E-3</v>
      </c>
      <c r="M45" s="29">
        <v>3.0000000000000001E-3</v>
      </c>
      <c r="N45" s="29">
        <v>3.0000000000000001E-3</v>
      </c>
      <c r="O45" s="29">
        <v>3.0000000000000001E-3</v>
      </c>
      <c r="P45" s="29">
        <v>3.0000000000000001E-3</v>
      </c>
      <c r="Q45" s="29">
        <v>3.0000000000000001E-3</v>
      </c>
      <c r="R45" s="29">
        <v>3.0000000000000001E-3</v>
      </c>
      <c r="S45" s="29">
        <v>3.0000000000000001E-3</v>
      </c>
      <c r="T45" s="29">
        <v>2E-3</v>
      </c>
      <c r="U45" s="29">
        <v>1E-3</v>
      </c>
      <c r="V45" s="29">
        <v>1E-3</v>
      </c>
      <c r="W45" s="29">
        <v>2E-3</v>
      </c>
      <c r="X45" s="29">
        <v>2E-3</v>
      </c>
      <c r="Y45" s="29">
        <v>2E-3</v>
      </c>
      <c r="Z45" s="29">
        <v>2E-3</v>
      </c>
      <c r="AA45" s="29">
        <v>1E-3</v>
      </c>
      <c r="AB45" s="29">
        <v>1E-3</v>
      </c>
    </row>
    <row r="46" spans="1:34" s="1" customFormat="1" ht="11.1" customHeight="1" x14ac:dyDescent="0.2">
      <c r="A46" s="28" t="s">
        <v>10</v>
      </c>
      <c r="B46" s="15" t="s">
        <v>3</v>
      </c>
      <c r="C46" s="29">
        <f>C45-C47</f>
        <v>3.0000000000000001E-3</v>
      </c>
      <c r="D46" s="29">
        <f t="shared" ref="D46:G46" si="17">D45-D47</f>
        <v>3.0000000000000001E-3</v>
      </c>
      <c r="E46" s="29">
        <f t="shared" si="17"/>
        <v>3.0000000000000001E-3</v>
      </c>
      <c r="F46" s="29">
        <f t="shared" si="17"/>
        <v>3.0000000000000001E-3</v>
      </c>
      <c r="G46" s="29">
        <f t="shared" si="17"/>
        <v>2E-3</v>
      </c>
      <c r="H46" s="29">
        <f>H45-H47</f>
        <v>2E-3</v>
      </c>
      <c r="I46" s="29">
        <f>I45-I47</f>
        <v>2E-3</v>
      </c>
      <c r="J46" s="29">
        <v>1E-3</v>
      </c>
      <c r="K46" s="29">
        <f>K45-K47</f>
        <v>3.0000000000000001E-3</v>
      </c>
      <c r="L46" s="29">
        <f>L45-L47</f>
        <v>3.0000000000000001E-3</v>
      </c>
      <c r="M46" s="29">
        <f>M45-M47</f>
        <v>3.0000000000000001E-3</v>
      </c>
      <c r="N46" s="29">
        <v>3.0000000000000001E-3</v>
      </c>
      <c r="O46" s="29">
        <v>3.0000000000000001E-3</v>
      </c>
      <c r="P46" s="29">
        <v>3.0000000000000001E-3</v>
      </c>
      <c r="Q46" s="29">
        <v>3.0000000000000001E-3</v>
      </c>
      <c r="R46" s="29">
        <v>3.0000000000000001E-3</v>
      </c>
      <c r="S46" s="29">
        <v>3.0000000000000001E-3</v>
      </c>
      <c r="T46" s="29">
        <v>2E-3</v>
      </c>
      <c r="U46" s="29">
        <v>1E-3</v>
      </c>
      <c r="V46" s="29">
        <v>1E-3</v>
      </c>
      <c r="W46" s="29">
        <v>2E-3</v>
      </c>
      <c r="X46" s="29">
        <v>2E-3</v>
      </c>
      <c r="Y46" s="29">
        <v>2E-3</v>
      </c>
      <c r="Z46" s="29">
        <v>2E-3</v>
      </c>
      <c r="AA46" s="29">
        <v>1E-3</v>
      </c>
      <c r="AB46" s="29">
        <v>1E-3</v>
      </c>
    </row>
    <row r="47" spans="1:34" s="1" customFormat="1" ht="11.1" customHeight="1" x14ac:dyDescent="0.2">
      <c r="A47" s="28" t="s">
        <v>11</v>
      </c>
      <c r="B47" s="15" t="s">
        <v>3</v>
      </c>
      <c r="C47" s="29">
        <v>0</v>
      </c>
      <c r="D47" s="29">
        <v>0</v>
      </c>
      <c r="E47" s="29">
        <v>0</v>
      </c>
      <c r="F47" s="29">
        <v>0</v>
      </c>
      <c r="G47" s="29">
        <v>1E-3</v>
      </c>
      <c r="H47" s="29">
        <v>1E-3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</row>
    <row r="48" spans="1:34" s="1" customFormat="1" ht="11.1" customHeight="1" x14ac:dyDescent="0.2">
      <c r="A48" s="7" t="s">
        <v>16</v>
      </c>
      <c r="B48" s="21" t="s">
        <v>3</v>
      </c>
      <c r="C48" s="22">
        <f>C49+C50</f>
        <v>89.658000000000001</v>
      </c>
      <c r="D48" s="22">
        <f>D49+D50</f>
        <v>93.342999999999989</v>
      </c>
      <c r="E48" s="22">
        <f>E49+E50</f>
        <v>88.751000000000005</v>
      </c>
      <c r="F48" s="22">
        <f t="shared" ref="F48:M48" si="18">F49+F50</f>
        <v>126.82100000000001</v>
      </c>
      <c r="G48" s="22">
        <f t="shared" si="18"/>
        <v>216.38400000000001</v>
      </c>
      <c r="H48" s="22">
        <f t="shared" si="18"/>
        <v>164.48599999999999</v>
      </c>
      <c r="I48" s="22">
        <f t="shared" si="18"/>
        <v>154.90300000000002</v>
      </c>
      <c r="J48" s="22">
        <f t="shared" si="18"/>
        <v>158.149</v>
      </c>
      <c r="K48" s="22">
        <f t="shared" si="18"/>
        <v>209.29000000000002</v>
      </c>
      <c r="L48" s="22">
        <f t="shared" si="18"/>
        <v>47.261000000000003</v>
      </c>
      <c r="M48" s="22">
        <f t="shared" si="18"/>
        <v>185.49099999999999</v>
      </c>
      <c r="N48" s="22">
        <v>175.69200000000004</v>
      </c>
      <c r="O48" s="22">
        <v>160.26199999999997</v>
      </c>
      <c r="P48" s="22">
        <v>113.17399999999999</v>
      </c>
      <c r="Q48" s="22">
        <v>109.09699999999999</v>
      </c>
      <c r="R48" s="22">
        <v>113.90300000000001</v>
      </c>
      <c r="S48" s="22">
        <v>137.011</v>
      </c>
      <c r="T48" s="22">
        <v>113.76899999999999</v>
      </c>
      <c r="U48" s="22">
        <v>108.87</v>
      </c>
      <c r="V48" s="22">
        <v>117.367</v>
      </c>
      <c r="W48" s="22">
        <v>147.745</v>
      </c>
      <c r="X48" s="22">
        <v>100.52</v>
      </c>
      <c r="Y48" s="22">
        <v>91.702000000000012</v>
      </c>
      <c r="Z48" s="22">
        <v>126.892</v>
      </c>
      <c r="AA48" s="22">
        <v>110.914</v>
      </c>
      <c r="AB48" s="22">
        <v>248.77499999999998</v>
      </c>
      <c r="AC48" s="69"/>
      <c r="AD48" s="69"/>
      <c r="AE48" s="69"/>
      <c r="AF48" s="69"/>
      <c r="AG48" s="69"/>
      <c r="AH48" s="69"/>
    </row>
    <row r="49" spans="1:28" s="1" customFormat="1" ht="11.1" customHeight="1" x14ac:dyDescent="0.2">
      <c r="A49" s="7" t="s">
        <v>34</v>
      </c>
      <c r="B49" s="21" t="s">
        <v>3</v>
      </c>
      <c r="C49" s="22">
        <f>C51</f>
        <v>89.132000000000005</v>
      </c>
      <c r="D49" s="22">
        <f t="shared" ref="D49:M49" si="19">D51</f>
        <v>92.438999999999993</v>
      </c>
      <c r="E49" s="22">
        <f t="shared" si="19"/>
        <v>88.025000000000006</v>
      </c>
      <c r="F49" s="22">
        <f t="shared" si="19"/>
        <v>126.10600000000001</v>
      </c>
      <c r="G49" s="22">
        <f t="shared" si="19"/>
        <v>215.47300000000001</v>
      </c>
      <c r="H49" s="22">
        <f t="shared" si="19"/>
        <v>162.60399999999998</v>
      </c>
      <c r="I49" s="22">
        <f t="shared" si="19"/>
        <v>154.34300000000002</v>
      </c>
      <c r="J49" s="22">
        <f t="shared" si="19"/>
        <v>157.79599999999999</v>
      </c>
      <c r="K49" s="22">
        <f t="shared" si="19"/>
        <v>208.52900000000002</v>
      </c>
      <c r="L49" s="22">
        <f t="shared" si="19"/>
        <v>45.747</v>
      </c>
      <c r="M49" s="22">
        <f t="shared" si="19"/>
        <v>183.89399999999998</v>
      </c>
      <c r="N49" s="22">
        <v>174.12500000000003</v>
      </c>
      <c r="O49" s="22">
        <v>158.72899999999998</v>
      </c>
      <c r="P49" s="22">
        <v>112.711</v>
      </c>
      <c r="Q49" s="22">
        <v>108.785</v>
      </c>
      <c r="R49" s="22">
        <v>113.735</v>
      </c>
      <c r="S49" s="22">
        <v>136.88499999999999</v>
      </c>
      <c r="T49" s="22">
        <v>113.60899999999999</v>
      </c>
      <c r="U49" s="22">
        <v>108.723</v>
      </c>
      <c r="V49" s="22">
        <v>117.286</v>
      </c>
      <c r="W49" s="22">
        <v>147.66</v>
      </c>
      <c r="X49" s="22">
        <v>100.44799999999999</v>
      </c>
      <c r="Y49" s="22">
        <v>91.546000000000006</v>
      </c>
      <c r="Z49" s="22">
        <v>126.771</v>
      </c>
      <c r="AA49" s="22">
        <v>110.768</v>
      </c>
      <c r="AB49" s="22">
        <v>248.55599999999998</v>
      </c>
    </row>
    <row r="50" spans="1:28" s="1" customFormat="1" ht="11.1" customHeight="1" x14ac:dyDescent="0.2">
      <c r="A50" s="7" t="s">
        <v>35</v>
      </c>
      <c r="B50" s="21" t="s">
        <v>3</v>
      </c>
      <c r="C50" s="22">
        <f>C66</f>
        <v>0.52600000000000002</v>
      </c>
      <c r="D50" s="22">
        <f t="shared" ref="D50:M50" si="20">D66</f>
        <v>0.90400000000000003</v>
      </c>
      <c r="E50" s="22">
        <f t="shared" si="20"/>
        <v>0.72599999999999998</v>
      </c>
      <c r="F50" s="22">
        <f t="shared" si="20"/>
        <v>0.71499999999999997</v>
      </c>
      <c r="G50" s="22">
        <f t="shared" si="20"/>
        <v>0.91100000000000003</v>
      </c>
      <c r="H50" s="22">
        <f t="shared" si="20"/>
        <v>1.8819999999999999</v>
      </c>
      <c r="I50" s="22">
        <f t="shared" si="20"/>
        <v>0.56000000000000005</v>
      </c>
      <c r="J50" s="22">
        <f t="shared" si="20"/>
        <v>0.35300000000000004</v>
      </c>
      <c r="K50" s="22">
        <f t="shared" si="20"/>
        <v>0.76100000000000001</v>
      </c>
      <c r="L50" s="22">
        <f t="shared" si="20"/>
        <v>1.5139999999999998</v>
      </c>
      <c r="M50" s="22">
        <f t="shared" si="20"/>
        <v>1.597</v>
      </c>
      <c r="N50" s="22">
        <v>1.5669999999999999</v>
      </c>
      <c r="O50" s="22">
        <v>1.5329999999999999</v>
      </c>
      <c r="P50" s="22">
        <v>0.46300000000000002</v>
      </c>
      <c r="Q50" s="22">
        <v>0.312</v>
      </c>
      <c r="R50" s="22">
        <v>0.16800000000000001</v>
      </c>
      <c r="S50" s="22">
        <v>0.126</v>
      </c>
      <c r="T50" s="22">
        <v>0.16</v>
      </c>
      <c r="U50" s="22">
        <v>0.14699999999999999</v>
      </c>
      <c r="V50" s="22">
        <v>8.1000000000000003E-2</v>
      </c>
      <c r="W50" s="22">
        <v>8.5000000000000006E-2</v>
      </c>
      <c r="X50" s="22">
        <v>7.1999999999999995E-2</v>
      </c>
      <c r="Y50" s="22">
        <v>0.156</v>
      </c>
      <c r="Z50" s="22">
        <v>0.121</v>
      </c>
      <c r="AA50" s="22">
        <v>0.14599999999999999</v>
      </c>
      <c r="AB50" s="22">
        <v>0.219</v>
      </c>
    </row>
    <row r="51" spans="1:28" s="1" customFormat="1" ht="11.1" customHeight="1" x14ac:dyDescent="0.2">
      <c r="A51" s="24" t="s">
        <v>38</v>
      </c>
      <c r="B51" s="25" t="s">
        <v>3</v>
      </c>
      <c r="C51" s="26">
        <f t="shared" ref="C51:I51" si="21">C52+C59</f>
        <v>89.132000000000005</v>
      </c>
      <c r="D51" s="26">
        <f t="shared" si="21"/>
        <v>92.438999999999993</v>
      </c>
      <c r="E51" s="26">
        <f t="shared" si="21"/>
        <v>88.025000000000006</v>
      </c>
      <c r="F51" s="26">
        <f t="shared" si="21"/>
        <v>126.10600000000001</v>
      </c>
      <c r="G51" s="26">
        <f t="shared" si="21"/>
        <v>215.47300000000001</v>
      </c>
      <c r="H51" s="26">
        <f t="shared" si="21"/>
        <v>162.60399999999998</v>
      </c>
      <c r="I51" s="26">
        <f t="shared" si="21"/>
        <v>154.34300000000002</v>
      </c>
      <c r="J51" s="26">
        <v>157.79599999999999</v>
      </c>
      <c r="K51" s="26">
        <f>K52+K59</f>
        <v>208.52900000000002</v>
      </c>
      <c r="L51" s="26">
        <f>L52+L59</f>
        <v>45.747</v>
      </c>
      <c r="M51" s="26">
        <f>M52+M59</f>
        <v>183.89399999999998</v>
      </c>
      <c r="N51" s="26">
        <v>174.12500000000003</v>
      </c>
      <c r="O51" s="26">
        <v>158.72899999999998</v>
      </c>
      <c r="P51" s="26">
        <v>112.711</v>
      </c>
      <c r="Q51" s="26">
        <v>108.785</v>
      </c>
      <c r="R51" s="26">
        <v>113.735</v>
      </c>
      <c r="S51" s="26">
        <v>136.88499999999999</v>
      </c>
      <c r="T51" s="26">
        <v>113.60899999999999</v>
      </c>
      <c r="U51" s="26">
        <v>108.723</v>
      </c>
      <c r="V51" s="26">
        <v>117.286</v>
      </c>
      <c r="W51" s="26">
        <v>147.66</v>
      </c>
      <c r="X51" s="26">
        <v>100.44799999999999</v>
      </c>
      <c r="Y51" s="26">
        <v>91.546000000000006</v>
      </c>
      <c r="Z51" s="26">
        <v>126.771</v>
      </c>
      <c r="AA51" s="26">
        <v>110.768</v>
      </c>
      <c r="AB51" s="26">
        <v>248.55599999999998</v>
      </c>
    </row>
    <row r="52" spans="1:28" s="1" customFormat="1" ht="11.1" customHeight="1" x14ac:dyDescent="0.2">
      <c r="A52" s="28" t="s">
        <v>8</v>
      </c>
      <c r="B52" s="15" t="s">
        <v>3</v>
      </c>
      <c r="C52" s="29">
        <f t="shared" ref="C52:I52" si="22">C53+C56</f>
        <v>88.823000000000008</v>
      </c>
      <c r="D52" s="29">
        <f t="shared" si="22"/>
        <v>92.134999999999991</v>
      </c>
      <c r="E52" s="29">
        <f t="shared" si="22"/>
        <v>87.712000000000003</v>
      </c>
      <c r="F52" s="29">
        <f t="shared" si="22"/>
        <v>125.81700000000001</v>
      </c>
      <c r="G52" s="29">
        <f t="shared" si="22"/>
        <v>215.12700000000001</v>
      </c>
      <c r="H52" s="29">
        <f t="shared" si="22"/>
        <v>162.279</v>
      </c>
      <c r="I52" s="29">
        <f t="shared" si="22"/>
        <v>153.94600000000003</v>
      </c>
      <c r="J52" s="29">
        <v>157.459</v>
      </c>
      <c r="K52" s="29">
        <f>K53+K56</f>
        <v>208.14200000000002</v>
      </c>
      <c r="L52" s="29">
        <f>L53+L56</f>
        <v>45.424999999999997</v>
      </c>
      <c r="M52" s="29">
        <f>M53+M56</f>
        <v>183.54499999999999</v>
      </c>
      <c r="N52" s="29">
        <v>173.74800000000002</v>
      </c>
      <c r="O52" s="29">
        <v>158.339</v>
      </c>
      <c r="P52" s="29">
        <v>112.342</v>
      </c>
      <c r="Q52" s="29">
        <v>108.386</v>
      </c>
      <c r="R52" s="29">
        <v>113.34099999999999</v>
      </c>
      <c r="S52" s="29">
        <v>136.44499999999999</v>
      </c>
      <c r="T52" s="29">
        <v>113.166</v>
      </c>
      <c r="U52" s="29">
        <v>108.282</v>
      </c>
      <c r="V52" s="29">
        <v>116.80800000000001</v>
      </c>
      <c r="W52" s="29">
        <v>147.12100000000001</v>
      </c>
      <c r="X52" s="29">
        <v>99.908000000000001</v>
      </c>
      <c r="Y52" s="29">
        <v>90.957999999999998</v>
      </c>
      <c r="Z52" s="29">
        <v>126.114</v>
      </c>
      <c r="AA52" s="29">
        <v>109.869</v>
      </c>
      <c r="AB52" s="29">
        <v>247.64099999999999</v>
      </c>
    </row>
    <row r="53" spans="1:28" s="1" customFormat="1" ht="11.1" customHeight="1" x14ac:dyDescent="0.2">
      <c r="A53" s="28" t="s">
        <v>12</v>
      </c>
      <c r="B53" s="15" t="s">
        <v>3</v>
      </c>
      <c r="C53" s="29">
        <f t="shared" ref="C53:I53" si="23">C54+C55</f>
        <v>88.609000000000009</v>
      </c>
      <c r="D53" s="29">
        <f t="shared" si="23"/>
        <v>91.908999999999992</v>
      </c>
      <c r="E53" s="29">
        <f t="shared" si="23"/>
        <v>87.515000000000001</v>
      </c>
      <c r="F53" s="29">
        <f t="shared" si="23"/>
        <v>125.55500000000001</v>
      </c>
      <c r="G53" s="29">
        <f t="shared" si="23"/>
        <v>214.72900000000001</v>
      </c>
      <c r="H53" s="29">
        <f t="shared" si="23"/>
        <v>161.922</v>
      </c>
      <c r="I53" s="29">
        <f t="shared" si="23"/>
        <v>153.30100000000002</v>
      </c>
      <c r="J53" s="29">
        <v>157.02799999999999</v>
      </c>
      <c r="K53" s="29">
        <f>K54+K55</f>
        <v>207.65700000000001</v>
      </c>
      <c r="L53" s="29">
        <f>L54+L55</f>
        <v>45.192</v>
      </c>
      <c r="M53" s="29">
        <f>M54+M55</f>
        <v>183.273</v>
      </c>
      <c r="N53" s="29">
        <v>173.53100000000001</v>
      </c>
      <c r="O53" s="29">
        <v>158.07499999999999</v>
      </c>
      <c r="P53" s="29">
        <v>112.099</v>
      </c>
      <c r="Q53" s="29">
        <v>108.033</v>
      </c>
      <c r="R53" s="29">
        <v>112.949</v>
      </c>
      <c r="S53" s="29">
        <v>135.999</v>
      </c>
      <c r="T53" s="29">
        <v>112.77200000000001</v>
      </c>
      <c r="U53" s="29">
        <v>107.872</v>
      </c>
      <c r="V53" s="29">
        <v>116.462</v>
      </c>
      <c r="W53" s="29">
        <v>146.71199999999999</v>
      </c>
      <c r="X53" s="29">
        <v>99.649000000000001</v>
      </c>
      <c r="Y53" s="29">
        <v>90.736000000000004</v>
      </c>
      <c r="Z53" s="29">
        <v>125.697</v>
      </c>
      <c r="AA53" s="29">
        <v>109.449</v>
      </c>
      <c r="AB53" s="29">
        <v>247.15</v>
      </c>
    </row>
    <row r="54" spans="1:28" s="1" customFormat="1" ht="11.1" customHeight="1" x14ac:dyDescent="0.2">
      <c r="A54" s="28" t="s">
        <v>10</v>
      </c>
      <c r="B54" s="15" t="s">
        <v>3</v>
      </c>
      <c r="C54" s="29">
        <v>80.441000000000003</v>
      </c>
      <c r="D54" s="29">
        <v>83.563999999999993</v>
      </c>
      <c r="E54" s="29">
        <v>78.968000000000004</v>
      </c>
      <c r="F54" s="29">
        <v>115.997</v>
      </c>
      <c r="G54" s="29">
        <v>201.161</v>
      </c>
      <c r="H54" s="29">
        <v>146.81700000000001</v>
      </c>
      <c r="I54" s="29">
        <v>128.18600000000001</v>
      </c>
      <c r="J54" s="29">
        <v>138.55699999999999</v>
      </c>
      <c r="K54" s="29">
        <v>187.28100000000001</v>
      </c>
      <c r="L54" s="29">
        <v>31.698</v>
      </c>
      <c r="M54" s="29">
        <v>171.31299999999999</v>
      </c>
      <c r="N54" s="29">
        <v>159.798</v>
      </c>
      <c r="O54" s="29">
        <v>143.12899999999999</v>
      </c>
      <c r="P54" s="29">
        <v>99.72</v>
      </c>
      <c r="Q54" s="29">
        <v>93.903999999999996</v>
      </c>
      <c r="R54" s="29">
        <v>99.488</v>
      </c>
      <c r="S54" s="29">
        <v>117.80200000000001</v>
      </c>
      <c r="T54" s="29">
        <v>96.402000000000001</v>
      </c>
      <c r="U54" s="29">
        <v>91.200999999999993</v>
      </c>
      <c r="V54" s="29">
        <v>99.555000000000007</v>
      </c>
      <c r="W54" s="29">
        <v>127.21299999999999</v>
      </c>
      <c r="X54" s="29">
        <v>82.001000000000005</v>
      </c>
      <c r="Y54" s="29">
        <v>75.120999999999995</v>
      </c>
      <c r="Z54" s="29">
        <v>108.77800000000001</v>
      </c>
      <c r="AA54" s="29">
        <v>90.259</v>
      </c>
      <c r="AB54" s="29">
        <v>225.47499999999999</v>
      </c>
    </row>
    <row r="55" spans="1:28" s="1" customFormat="1" ht="11.1" customHeight="1" x14ac:dyDescent="0.2">
      <c r="A55" s="28" t="s">
        <v>11</v>
      </c>
      <c r="B55" s="15" t="s">
        <v>3</v>
      </c>
      <c r="C55" s="29">
        <v>8.1679999999999993</v>
      </c>
      <c r="D55" s="29">
        <v>8.3450000000000006</v>
      </c>
      <c r="E55" s="29">
        <v>8.5470000000000006</v>
      </c>
      <c r="F55" s="29">
        <v>9.5579999999999998</v>
      </c>
      <c r="G55" s="29">
        <v>13.568</v>
      </c>
      <c r="H55" s="29">
        <v>15.105</v>
      </c>
      <c r="I55" s="29">
        <v>25.114999999999998</v>
      </c>
      <c r="J55" s="29">
        <v>18.471</v>
      </c>
      <c r="K55" s="29">
        <v>20.376000000000001</v>
      </c>
      <c r="L55" s="29">
        <v>13.494</v>
      </c>
      <c r="M55" s="29">
        <v>11.96</v>
      </c>
      <c r="N55" s="29">
        <v>13.733000000000001</v>
      </c>
      <c r="O55" s="29">
        <v>14.946</v>
      </c>
      <c r="P55" s="29">
        <v>12.379</v>
      </c>
      <c r="Q55" s="29">
        <v>14.129</v>
      </c>
      <c r="R55" s="29">
        <v>13.461</v>
      </c>
      <c r="S55" s="29">
        <v>18.196999999999999</v>
      </c>
      <c r="T55" s="29">
        <v>16.37</v>
      </c>
      <c r="U55" s="29">
        <v>16.670999999999999</v>
      </c>
      <c r="V55" s="29">
        <v>16.907</v>
      </c>
      <c r="W55" s="29">
        <v>19.498999999999999</v>
      </c>
      <c r="X55" s="29">
        <v>17.648</v>
      </c>
      <c r="Y55" s="29">
        <v>15.615</v>
      </c>
      <c r="Z55" s="29">
        <v>16.919</v>
      </c>
      <c r="AA55" s="29">
        <v>19.190000000000001</v>
      </c>
      <c r="AB55" s="29">
        <v>21.675000000000001</v>
      </c>
    </row>
    <row r="56" spans="1:28" s="1" customFormat="1" ht="11.1" customHeight="1" x14ac:dyDescent="0.2">
      <c r="A56" s="28" t="s">
        <v>13</v>
      </c>
      <c r="B56" s="15" t="s">
        <v>3</v>
      </c>
      <c r="C56" s="29">
        <f t="shared" ref="C56:I56" si="24">C57+C58</f>
        <v>0.214</v>
      </c>
      <c r="D56" s="29">
        <f t="shared" si="24"/>
        <v>0.22599999999999998</v>
      </c>
      <c r="E56" s="29">
        <f t="shared" si="24"/>
        <v>0.19700000000000001</v>
      </c>
      <c r="F56" s="29">
        <f t="shared" si="24"/>
        <v>0.26200000000000001</v>
      </c>
      <c r="G56" s="29">
        <f t="shared" si="24"/>
        <v>0.39800000000000002</v>
      </c>
      <c r="H56" s="29">
        <f t="shared" si="24"/>
        <v>0.35699999999999998</v>
      </c>
      <c r="I56" s="29">
        <f t="shared" si="24"/>
        <v>0.64500000000000002</v>
      </c>
      <c r="J56" s="29">
        <v>0.43100000000000005</v>
      </c>
      <c r="K56" s="29">
        <f>K57+K58</f>
        <v>0.48499999999999999</v>
      </c>
      <c r="L56" s="29">
        <f>L57+L58</f>
        <v>0.23299999999999998</v>
      </c>
      <c r="M56" s="29">
        <f>M57+M58</f>
        <v>0.27200000000000002</v>
      </c>
      <c r="N56" s="29">
        <v>0.21699999999999997</v>
      </c>
      <c r="O56" s="29">
        <v>0.26400000000000001</v>
      </c>
      <c r="P56" s="29">
        <v>0.24299999999999999</v>
      </c>
      <c r="Q56" s="29">
        <v>0.35299999999999998</v>
      </c>
      <c r="R56" s="29">
        <v>0.39200000000000002</v>
      </c>
      <c r="S56" s="29">
        <v>0.44600000000000001</v>
      </c>
      <c r="T56" s="29">
        <v>0.39400000000000002</v>
      </c>
      <c r="U56" s="29">
        <v>0.41</v>
      </c>
      <c r="V56" s="29">
        <v>0.34599999999999997</v>
      </c>
      <c r="W56" s="29">
        <v>0.40899999999999997</v>
      </c>
      <c r="X56" s="29">
        <v>0.25900000000000001</v>
      </c>
      <c r="Y56" s="29">
        <v>0.222</v>
      </c>
      <c r="Z56" s="29">
        <v>0.41699999999999998</v>
      </c>
      <c r="AA56" s="29">
        <v>0.42</v>
      </c>
      <c r="AB56" s="29">
        <v>0.49099999999999999</v>
      </c>
    </row>
    <row r="57" spans="1:28" s="1" customFormat="1" ht="11.1" customHeight="1" x14ac:dyDescent="0.2">
      <c r="A57" s="28" t="s">
        <v>10</v>
      </c>
      <c r="B57" s="15" t="s">
        <v>3</v>
      </c>
      <c r="C57" s="29">
        <v>9.6000000000000002E-2</v>
      </c>
      <c r="D57" s="29">
        <v>0.104</v>
      </c>
      <c r="E57" s="29">
        <v>7.2999999999999995E-2</v>
      </c>
      <c r="F57" s="29">
        <v>0.11600000000000001</v>
      </c>
      <c r="G57" s="29">
        <v>0.14899999999999999</v>
      </c>
      <c r="H57" s="29">
        <v>0.11</v>
      </c>
      <c r="I57" s="29">
        <v>0.154</v>
      </c>
      <c r="J57" s="29">
        <v>9.8000000000000004E-2</v>
      </c>
      <c r="K57" s="29">
        <v>0.13200000000000001</v>
      </c>
      <c r="L57" s="29">
        <v>1.6E-2</v>
      </c>
      <c r="M57" s="29">
        <v>9.6000000000000002E-2</v>
      </c>
      <c r="N57" s="29">
        <v>4.3999999999999997E-2</v>
      </c>
      <c r="O57" s="29">
        <v>7.8E-2</v>
      </c>
      <c r="P57" s="29">
        <v>8.6999999999999994E-2</v>
      </c>
      <c r="Q57" s="29">
        <v>0.23599999999999999</v>
      </c>
      <c r="R57" s="29">
        <v>0.30199999999999999</v>
      </c>
      <c r="S57" s="29">
        <v>0.32400000000000001</v>
      </c>
      <c r="T57" s="29">
        <v>0.26300000000000001</v>
      </c>
      <c r="U57" s="29">
        <v>0.255</v>
      </c>
      <c r="V57" s="29">
        <v>0.23100000000000001</v>
      </c>
      <c r="W57" s="29">
        <v>0.27300000000000002</v>
      </c>
      <c r="X57" s="29">
        <v>0.16200000000000001</v>
      </c>
      <c r="Y57" s="29">
        <v>0.14699999999999999</v>
      </c>
      <c r="Z57" s="29">
        <v>0.31</v>
      </c>
      <c r="AA57" s="29">
        <v>0.31</v>
      </c>
      <c r="AB57" s="29">
        <v>0.35699999999999998</v>
      </c>
    </row>
    <row r="58" spans="1:28" s="1" customFormat="1" ht="11.1" customHeight="1" x14ac:dyDescent="0.2">
      <c r="A58" s="28" t="s">
        <v>11</v>
      </c>
      <c r="B58" s="15" t="s">
        <v>3</v>
      </c>
      <c r="C58" s="29">
        <v>0.11799999999999999</v>
      </c>
      <c r="D58" s="29">
        <v>0.122</v>
      </c>
      <c r="E58" s="29">
        <v>0.124</v>
      </c>
      <c r="F58" s="29">
        <v>0.14599999999999999</v>
      </c>
      <c r="G58" s="29">
        <v>0.249</v>
      </c>
      <c r="H58" s="29">
        <v>0.247</v>
      </c>
      <c r="I58" s="29">
        <v>0.49099999999999999</v>
      </c>
      <c r="J58" s="29">
        <v>0.33300000000000002</v>
      </c>
      <c r="K58" s="29">
        <v>0.35299999999999998</v>
      </c>
      <c r="L58" s="29">
        <v>0.217</v>
      </c>
      <c r="M58" s="29">
        <v>0.17599999999999999</v>
      </c>
      <c r="N58" s="29">
        <v>0.17299999999999999</v>
      </c>
      <c r="O58" s="29">
        <v>0.186</v>
      </c>
      <c r="P58" s="29">
        <v>0.156</v>
      </c>
      <c r="Q58" s="29">
        <v>0.11700000000000001</v>
      </c>
      <c r="R58" s="29">
        <v>0.09</v>
      </c>
      <c r="S58" s="29">
        <v>0.122</v>
      </c>
      <c r="T58" s="29">
        <v>0.13100000000000001</v>
      </c>
      <c r="U58" s="29">
        <v>0.155</v>
      </c>
      <c r="V58" s="29">
        <v>0.115</v>
      </c>
      <c r="W58" s="29">
        <v>0.13600000000000001</v>
      </c>
      <c r="X58" s="29">
        <v>9.7000000000000003E-2</v>
      </c>
      <c r="Y58" s="29">
        <v>7.4999999999999997E-2</v>
      </c>
      <c r="Z58" s="29">
        <v>0.107</v>
      </c>
      <c r="AA58" s="29">
        <v>0.11</v>
      </c>
      <c r="AB58" s="29">
        <v>0.13400000000000001</v>
      </c>
    </row>
    <row r="59" spans="1:28" s="1" customFormat="1" ht="11.1" customHeight="1" x14ac:dyDescent="0.2">
      <c r="A59" s="32" t="s">
        <v>9</v>
      </c>
      <c r="B59" s="15" t="s">
        <v>3</v>
      </c>
      <c r="C59" s="29">
        <f t="shared" ref="C59:I59" si="25">C60+C63</f>
        <v>0.309</v>
      </c>
      <c r="D59" s="29">
        <f t="shared" si="25"/>
        <v>0.30399999999999999</v>
      </c>
      <c r="E59" s="29">
        <f t="shared" si="25"/>
        <v>0.313</v>
      </c>
      <c r="F59" s="29">
        <f t="shared" si="25"/>
        <v>0.28900000000000003</v>
      </c>
      <c r="G59" s="29">
        <f t="shared" si="25"/>
        <v>0.34600000000000003</v>
      </c>
      <c r="H59" s="29">
        <f t="shared" si="25"/>
        <v>0.32500000000000001</v>
      </c>
      <c r="I59" s="29">
        <f t="shared" si="25"/>
        <v>0.39700000000000002</v>
      </c>
      <c r="J59" s="29">
        <v>0.33700000000000002</v>
      </c>
      <c r="K59" s="29">
        <f>K60+K63</f>
        <v>0.38700000000000001</v>
      </c>
      <c r="L59" s="29">
        <f>L60+L63</f>
        <v>0.32200000000000001</v>
      </c>
      <c r="M59" s="29">
        <f>M60+M63</f>
        <v>0.34900000000000003</v>
      </c>
      <c r="N59" s="29">
        <v>0.377</v>
      </c>
      <c r="O59" s="29">
        <v>0.39</v>
      </c>
      <c r="P59" s="29">
        <v>0.36899999999999999</v>
      </c>
      <c r="Q59" s="29">
        <v>0.39900000000000002</v>
      </c>
      <c r="R59" s="29">
        <v>0.39400000000000002</v>
      </c>
      <c r="S59" s="29">
        <v>0.44</v>
      </c>
      <c r="T59" s="29">
        <v>0.443</v>
      </c>
      <c r="U59" s="29">
        <v>0.441</v>
      </c>
      <c r="V59" s="29">
        <v>0.47799999999999998</v>
      </c>
      <c r="W59" s="29">
        <v>0.53900000000000003</v>
      </c>
      <c r="X59" s="29">
        <v>0.54</v>
      </c>
      <c r="Y59" s="29">
        <v>0.58799999999999997</v>
      </c>
      <c r="Z59" s="29">
        <v>0.65700000000000003</v>
      </c>
      <c r="AA59" s="29">
        <v>0.89900000000000002</v>
      </c>
      <c r="AB59" s="29">
        <v>0.91500000000000004</v>
      </c>
    </row>
    <row r="60" spans="1:28" s="1" customFormat="1" ht="11.1" customHeight="1" x14ac:dyDescent="0.2">
      <c r="A60" s="28" t="s">
        <v>12</v>
      </c>
      <c r="B60" s="15" t="s">
        <v>3</v>
      </c>
      <c r="C60" s="29">
        <f t="shared" ref="C60:I60" si="26">C61+C62</f>
        <v>0.28999999999999998</v>
      </c>
      <c r="D60" s="29">
        <f t="shared" si="26"/>
        <v>0.28699999999999998</v>
      </c>
      <c r="E60" s="29">
        <f t="shared" si="26"/>
        <v>0.29499999999999998</v>
      </c>
      <c r="F60" s="29">
        <f t="shared" si="26"/>
        <v>0.27400000000000002</v>
      </c>
      <c r="G60" s="29">
        <f t="shared" si="26"/>
        <v>0.33100000000000002</v>
      </c>
      <c r="H60" s="29">
        <f t="shared" si="26"/>
        <v>0.307</v>
      </c>
      <c r="I60" s="29">
        <f t="shared" si="26"/>
        <v>0.379</v>
      </c>
      <c r="J60" s="29">
        <v>0.32300000000000001</v>
      </c>
      <c r="K60" s="29">
        <f>K61+K62</f>
        <v>0.371</v>
      </c>
      <c r="L60" s="29">
        <f>L61+L62</f>
        <v>0.313</v>
      </c>
      <c r="M60" s="29">
        <f>M61+M62</f>
        <v>0.34200000000000003</v>
      </c>
      <c r="N60" s="29">
        <v>0.36599999999999999</v>
      </c>
      <c r="O60" s="29">
        <v>0.38200000000000001</v>
      </c>
      <c r="P60" s="29">
        <v>0.36</v>
      </c>
      <c r="Q60" s="29">
        <v>0.38500000000000001</v>
      </c>
      <c r="R60" s="29">
        <v>0.379</v>
      </c>
      <c r="S60" s="29">
        <v>0.42499999999999999</v>
      </c>
      <c r="T60" s="29">
        <v>0.42799999999999999</v>
      </c>
      <c r="U60" s="29">
        <v>0.42399999999999999</v>
      </c>
      <c r="V60" s="29">
        <v>0.46400000000000002</v>
      </c>
      <c r="W60" s="29">
        <v>0.52500000000000002</v>
      </c>
      <c r="X60" s="29">
        <v>0.52600000000000002</v>
      </c>
      <c r="Y60" s="29">
        <v>0.57499999999999996</v>
      </c>
      <c r="Z60" s="29">
        <v>0.64400000000000002</v>
      </c>
      <c r="AA60" s="29">
        <v>0.88500000000000001</v>
      </c>
      <c r="AB60" s="29">
        <v>0.89900000000000002</v>
      </c>
    </row>
    <row r="61" spans="1:28" s="1" customFormat="1" ht="11.1" customHeight="1" x14ac:dyDescent="0.2">
      <c r="A61" s="28" t="s">
        <v>10</v>
      </c>
      <c r="B61" s="15" t="s">
        <v>3</v>
      </c>
      <c r="C61" s="29">
        <v>0.23899999999999999</v>
      </c>
      <c r="D61" s="29">
        <v>0.23799999999999999</v>
      </c>
      <c r="E61" s="29">
        <v>0.23799999999999999</v>
      </c>
      <c r="F61" s="29">
        <v>0.216</v>
      </c>
      <c r="G61" s="29">
        <v>0.252</v>
      </c>
      <c r="H61" s="29">
        <v>0.22900000000000001</v>
      </c>
      <c r="I61" s="29">
        <v>0.28499999999999998</v>
      </c>
      <c r="J61" s="29">
        <v>0.24199999999999999</v>
      </c>
      <c r="K61" s="29">
        <v>0.27600000000000002</v>
      </c>
      <c r="L61" s="29">
        <v>0.23400000000000001</v>
      </c>
      <c r="M61" s="29">
        <v>0.26200000000000001</v>
      </c>
      <c r="N61" s="29">
        <v>0.26900000000000002</v>
      </c>
      <c r="O61" s="29">
        <v>0.27700000000000002</v>
      </c>
      <c r="P61" s="29">
        <v>0.27</v>
      </c>
      <c r="Q61" s="29">
        <v>0.28899999999999998</v>
      </c>
      <c r="R61" s="29">
        <v>0.29099999999999998</v>
      </c>
      <c r="S61" s="29">
        <v>0.32500000000000001</v>
      </c>
      <c r="T61" s="29">
        <v>0.33100000000000002</v>
      </c>
      <c r="U61" s="29">
        <v>0.33100000000000002</v>
      </c>
      <c r="V61" s="29">
        <v>0.36599999999999999</v>
      </c>
      <c r="W61" s="29">
        <v>0.42399999999999999</v>
      </c>
      <c r="X61" s="29">
        <v>0.436</v>
      </c>
      <c r="Y61" s="29">
        <v>0.47499999999999998</v>
      </c>
      <c r="Z61" s="29">
        <v>0.54600000000000004</v>
      </c>
      <c r="AA61" s="29">
        <v>0.76600000000000001</v>
      </c>
      <c r="AB61" s="29">
        <v>0.76</v>
      </c>
    </row>
    <row r="62" spans="1:28" s="1" customFormat="1" ht="11.1" customHeight="1" x14ac:dyDescent="0.2">
      <c r="A62" s="28" t="s">
        <v>11</v>
      </c>
      <c r="B62" s="15" t="s">
        <v>3</v>
      </c>
      <c r="C62" s="29">
        <v>5.0999999999999997E-2</v>
      </c>
      <c r="D62" s="29">
        <v>4.9000000000000002E-2</v>
      </c>
      <c r="E62" s="29">
        <v>5.7000000000000002E-2</v>
      </c>
      <c r="F62" s="29">
        <v>5.8000000000000003E-2</v>
      </c>
      <c r="G62" s="29">
        <v>7.9000000000000001E-2</v>
      </c>
      <c r="H62" s="29">
        <v>7.8E-2</v>
      </c>
      <c r="I62" s="29">
        <v>9.4E-2</v>
      </c>
      <c r="J62" s="29">
        <v>8.1000000000000003E-2</v>
      </c>
      <c r="K62" s="29">
        <v>9.5000000000000001E-2</v>
      </c>
      <c r="L62" s="29">
        <v>7.9000000000000001E-2</v>
      </c>
      <c r="M62" s="29">
        <v>0.08</v>
      </c>
      <c r="N62" s="29">
        <v>9.7000000000000003E-2</v>
      </c>
      <c r="O62" s="29">
        <v>0.105</v>
      </c>
      <c r="P62" s="29">
        <v>0.09</v>
      </c>
      <c r="Q62" s="29">
        <v>9.6000000000000002E-2</v>
      </c>
      <c r="R62" s="29">
        <v>8.7999999999999995E-2</v>
      </c>
      <c r="S62" s="29">
        <v>0.1</v>
      </c>
      <c r="T62" s="29">
        <v>9.7000000000000003E-2</v>
      </c>
      <c r="U62" s="29">
        <v>9.2999999999999999E-2</v>
      </c>
      <c r="V62" s="29">
        <v>9.8000000000000004E-2</v>
      </c>
      <c r="W62" s="29">
        <v>0.10100000000000001</v>
      </c>
      <c r="X62" s="29">
        <v>0.09</v>
      </c>
      <c r="Y62" s="29">
        <v>0.1</v>
      </c>
      <c r="Z62" s="29">
        <v>9.8000000000000004E-2</v>
      </c>
      <c r="AA62" s="29">
        <v>0.11899999999999999</v>
      </c>
      <c r="AB62" s="29">
        <v>0.13900000000000001</v>
      </c>
    </row>
    <row r="63" spans="1:28" s="1" customFormat="1" ht="11.1" customHeight="1" x14ac:dyDescent="0.2">
      <c r="A63" s="28" t="s">
        <v>13</v>
      </c>
      <c r="B63" s="15" t="s">
        <v>3</v>
      </c>
      <c r="C63" s="29">
        <f t="shared" ref="C63:I63" si="27">C64+C65</f>
        <v>1.9E-2</v>
      </c>
      <c r="D63" s="29">
        <f t="shared" si="27"/>
        <v>1.7000000000000001E-2</v>
      </c>
      <c r="E63" s="29">
        <f t="shared" si="27"/>
        <v>1.7999999999999999E-2</v>
      </c>
      <c r="F63" s="29">
        <f t="shared" si="27"/>
        <v>1.4999999999999999E-2</v>
      </c>
      <c r="G63" s="29">
        <f t="shared" si="27"/>
        <v>1.4999999999999999E-2</v>
      </c>
      <c r="H63" s="29">
        <f t="shared" si="27"/>
        <v>1.8000000000000002E-2</v>
      </c>
      <c r="I63" s="29">
        <f t="shared" si="27"/>
        <v>1.8000000000000002E-2</v>
      </c>
      <c r="J63" s="29">
        <v>1.4E-2</v>
      </c>
      <c r="K63" s="29">
        <f>K64+K65</f>
        <v>1.6E-2</v>
      </c>
      <c r="L63" s="29">
        <f>L64+L65</f>
        <v>9.0000000000000011E-3</v>
      </c>
      <c r="M63" s="29">
        <f>M64+M65</f>
        <v>7.0000000000000001E-3</v>
      </c>
      <c r="N63" s="29">
        <v>1.0999999999999999E-2</v>
      </c>
      <c r="O63" s="29">
        <v>8.0000000000000002E-3</v>
      </c>
      <c r="P63" s="29">
        <v>9.0000000000000011E-3</v>
      </c>
      <c r="Q63" s="29">
        <v>1.4E-2</v>
      </c>
      <c r="R63" s="29">
        <v>1.4999999999999999E-2</v>
      </c>
      <c r="S63" s="29">
        <v>1.4999999999999999E-2</v>
      </c>
      <c r="T63" s="29">
        <v>1.4999999999999999E-2</v>
      </c>
      <c r="U63" s="29">
        <v>1.7000000000000001E-2</v>
      </c>
      <c r="V63" s="29">
        <v>1.4E-2</v>
      </c>
      <c r="W63" s="29">
        <v>1.4E-2</v>
      </c>
      <c r="X63" s="29">
        <v>1.4E-2</v>
      </c>
      <c r="Y63" s="29">
        <v>1.2999999999999999E-2</v>
      </c>
      <c r="Z63" s="29">
        <v>1.2999999999999999E-2</v>
      </c>
      <c r="AA63" s="29">
        <v>1.4E-2</v>
      </c>
      <c r="AB63" s="29">
        <v>1.6E-2</v>
      </c>
    </row>
    <row r="64" spans="1:28" s="1" customFormat="1" ht="11.1" customHeight="1" x14ac:dyDescent="0.2">
      <c r="A64" s="28" t="s">
        <v>10</v>
      </c>
      <c r="B64" s="15" t="s">
        <v>3</v>
      </c>
      <c r="C64" s="29">
        <v>7.0000000000000001E-3</v>
      </c>
      <c r="D64" s="29">
        <v>7.0000000000000001E-3</v>
      </c>
      <c r="E64" s="29">
        <v>7.0000000000000001E-3</v>
      </c>
      <c r="F64" s="29">
        <v>6.0000000000000001E-3</v>
      </c>
      <c r="G64" s="29">
        <v>4.0000000000000001E-3</v>
      </c>
      <c r="H64" s="29">
        <v>4.0000000000000001E-3</v>
      </c>
      <c r="I64" s="29">
        <v>1E-3</v>
      </c>
      <c r="J64" s="29">
        <v>2E-3</v>
      </c>
      <c r="K64" s="29">
        <v>3.0000000000000001E-3</v>
      </c>
      <c r="L64" s="29">
        <v>1E-3</v>
      </c>
      <c r="M64" s="29">
        <v>1E-3</v>
      </c>
      <c r="N64" s="29">
        <v>2E-3</v>
      </c>
      <c r="O64" s="29">
        <v>3.0000000000000001E-3</v>
      </c>
      <c r="P64" s="29">
        <v>3.0000000000000001E-3</v>
      </c>
      <c r="Q64" s="29">
        <v>6.0000000000000001E-3</v>
      </c>
      <c r="R64" s="29">
        <v>4.0000000000000001E-3</v>
      </c>
      <c r="S64" s="29">
        <v>3.0000000000000001E-3</v>
      </c>
      <c r="T64" s="29">
        <v>2E-3</v>
      </c>
      <c r="U64" s="29">
        <v>4.0000000000000001E-3</v>
      </c>
      <c r="V64" s="29">
        <v>3.0000000000000001E-3</v>
      </c>
      <c r="W64" s="29">
        <v>2E-3</v>
      </c>
      <c r="X64" s="29">
        <v>3.0000000000000001E-3</v>
      </c>
      <c r="Y64" s="29">
        <v>3.0000000000000001E-3</v>
      </c>
      <c r="Z64" s="29">
        <v>5.0000000000000001E-3</v>
      </c>
      <c r="AA64" s="29">
        <v>4.0000000000000001E-3</v>
      </c>
      <c r="AB64" s="29">
        <v>6.0000000000000001E-3</v>
      </c>
    </row>
    <row r="65" spans="1:28" s="1" customFormat="1" ht="11.1" customHeight="1" x14ac:dyDescent="0.2">
      <c r="A65" s="28" t="s">
        <v>11</v>
      </c>
      <c r="B65" s="15" t="s">
        <v>3</v>
      </c>
      <c r="C65" s="30">
        <v>1.2E-2</v>
      </c>
      <c r="D65" s="30">
        <v>0.01</v>
      </c>
      <c r="E65" s="30">
        <v>1.0999999999999999E-2</v>
      </c>
      <c r="F65" s="30">
        <v>8.9999999999999993E-3</v>
      </c>
      <c r="G65" s="30">
        <v>1.0999999999999999E-2</v>
      </c>
      <c r="H65" s="30">
        <v>1.4E-2</v>
      </c>
      <c r="I65" s="30">
        <v>1.7000000000000001E-2</v>
      </c>
      <c r="J65" s="30">
        <v>1.2E-2</v>
      </c>
      <c r="K65" s="30">
        <v>1.2999999999999999E-2</v>
      </c>
      <c r="L65" s="30">
        <v>8.0000000000000002E-3</v>
      </c>
      <c r="M65" s="29">
        <v>6.0000000000000001E-3</v>
      </c>
      <c r="N65" s="29">
        <v>8.9999999999999993E-3</v>
      </c>
      <c r="O65" s="29">
        <v>5.0000000000000001E-3</v>
      </c>
      <c r="P65" s="29">
        <v>6.0000000000000001E-3</v>
      </c>
      <c r="Q65" s="29">
        <v>8.0000000000000002E-3</v>
      </c>
      <c r="R65" s="29">
        <v>1.0999999999999999E-2</v>
      </c>
      <c r="S65" s="29">
        <v>1.2E-2</v>
      </c>
      <c r="T65" s="29">
        <v>1.2999999999999999E-2</v>
      </c>
      <c r="U65" s="29">
        <v>1.2999999999999999E-2</v>
      </c>
      <c r="V65" s="29">
        <v>1.0999999999999999E-2</v>
      </c>
      <c r="W65" s="29">
        <v>1.2E-2</v>
      </c>
      <c r="X65" s="29">
        <v>1.0999999999999999E-2</v>
      </c>
      <c r="Y65" s="29">
        <v>0.01</v>
      </c>
      <c r="Z65" s="29">
        <v>8.0000000000000002E-3</v>
      </c>
      <c r="AA65" s="29">
        <v>0.01</v>
      </c>
      <c r="AB65" s="29">
        <v>0.01</v>
      </c>
    </row>
    <row r="66" spans="1:28" s="1" customFormat="1" ht="11.1" customHeight="1" x14ac:dyDescent="0.2">
      <c r="A66" s="24" t="s">
        <v>39</v>
      </c>
      <c r="B66" s="25" t="s">
        <v>3</v>
      </c>
      <c r="C66" s="27">
        <f>C67+C70</f>
        <v>0.52600000000000002</v>
      </c>
      <c r="D66" s="27">
        <f>D67+D70</f>
        <v>0.90400000000000003</v>
      </c>
      <c r="E66" s="27">
        <f>E67+E70</f>
        <v>0.72599999999999998</v>
      </c>
      <c r="F66" s="27">
        <f>F67+F70</f>
        <v>0.71499999999999997</v>
      </c>
      <c r="G66" s="27">
        <f>G67+G70</f>
        <v>0.91100000000000003</v>
      </c>
      <c r="H66" s="27">
        <v>1.8819999999999999</v>
      </c>
      <c r="I66" s="27">
        <f>I67+I70</f>
        <v>0.56000000000000005</v>
      </c>
      <c r="J66" s="27">
        <v>0.35300000000000004</v>
      </c>
      <c r="K66" s="27">
        <f>K67+K70</f>
        <v>0.76100000000000001</v>
      </c>
      <c r="L66" s="27">
        <f>L67+L70</f>
        <v>1.5139999999999998</v>
      </c>
      <c r="M66" s="27">
        <f>M67+M70</f>
        <v>1.597</v>
      </c>
      <c r="N66" s="27">
        <v>1.5669999999999999</v>
      </c>
      <c r="O66" s="27">
        <v>1.5329999999999999</v>
      </c>
      <c r="P66" s="27">
        <v>0.46300000000000002</v>
      </c>
      <c r="Q66" s="27">
        <v>0.312</v>
      </c>
      <c r="R66" s="27">
        <v>0.16800000000000001</v>
      </c>
      <c r="S66" s="27">
        <v>0.126</v>
      </c>
      <c r="T66" s="27">
        <v>0.16</v>
      </c>
      <c r="U66" s="27">
        <v>0.14699999999999999</v>
      </c>
      <c r="V66" s="27">
        <v>8.1000000000000003E-2</v>
      </c>
      <c r="W66" s="27">
        <v>8.5000000000000006E-2</v>
      </c>
      <c r="X66" s="27">
        <v>7.1999999999999995E-2</v>
      </c>
      <c r="Y66" s="27">
        <v>0.156</v>
      </c>
      <c r="Z66" s="27">
        <v>0.121</v>
      </c>
      <c r="AA66" s="27">
        <v>0.14599999999999999</v>
      </c>
      <c r="AB66" s="27">
        <v>0.219</v>
      </c>
    </row>
    <row r="67" spans="1:28" s="1" customFormat="1" ht="11.1" customHeight="1" x14ac:dyDescent="0.2">
      <c r="A67" s="28" t="s">
        <v>8</v>
      </c>
      <c r="B67" s="15" t="s">
        <v>3</v>
      </c>
      <c r="C67" s="30">
        <f t="shared" ref="C67:I67" si="28">C68+C69</f>
        <v>0.51900000000000002</v>
      </c>
      <c r="D67" s="30">
        <f t="shared" si="28"/>
        <v>0.89900000000000002</v>
      </c>
      <c r="E67" s="30">
        <f t="shared" si="28"/>
        <v>0.72</v>
      </c>
      <c r="F67" s="30">
        <f t="shared" si="28"/>
        <v>0.70799999999999996</v>
      </c>
      <c r="G67" s="30">
        <f t="shared" si="28"/>
        <v>0.90100000000000002</v>
      </c>
      <c r="H67" s="30">
        <f t="shared" si="28"/>
        <v>1.875</v>
      </c>
      <c r="I67" s="30">
        <f t="shared" si="28"/>
        <v>0.54900000000000004</v>
      </c>
      <c r="J67" s="30">
        <v>0.32800000000000001</v>
      </c>
      <c r="K67" s="30">
        <f>K68+K69</f>
        <v>0.755</v>
      </c>
      <c r="L67" s="30">
        <f>L68+L69</f>
        <v>1.5109999999999999</v>
      </c>
      <c r="M67" s="30">
        <f>M68+M69</f>
        <v>1.591</v>
      </c>
      <c r="N67" s="30">
        <v>1.56</v>
      </c>
      <c r="O67" s="30">
        <v>1.526</v>
      </c>
      <c r="P67" s="30">
        <v>0.45900000000000002</v>
      </c>
      <c r="Q67" s="30">
        <v>0.30299999999999999</v>
      </c>
      <c r="R67" s="30">
        <v>0.159</v>
      </c>
      <c r="S67" s="30">
        <v>0.11700000000000001</v>
      </c>
      <c r="T67" s="30">
        <v>0.153</v>
      </c>
      <c r="U67" s="30">
        <v>0.13600000000000001</v>
      </c>
      <c r="V67" s="30">
        <v>7.1999999999999995E-2</v>
      </c>
      <c r="W67" s="30">
        <v>7.6999999999999999E-2</v>
      </c>
      <c r="X67" s="30">
        <v>6.5000000000000002E-2</v>
      </c>
      <c r="Y67" s="30">
        <v>0.14699999999999999</v>
      </c>
      <c r="Z67" s="30">
        <v>0.113</v>
      </c>
      <c r="AA67" s="30">
        <v>0.13700000000000001</v>
      </c>
      <c r="AB67" s="30">
        <v>0.21099999999999999</v>
      </c>
    </row>
    <row r="68" spans="1:28" s="1" customFormat="1" ht="11.1" customHeight="1" x14ac:dyDescent="0.2">
      <c r="A68" s="28" t="s">
        <v>12</v>
      </c>
      <c r="B68" s="15" t="s">
        <v>3</v>
      </c>
      <c r="C68" s="30">
        <v>0.51500000000000001</v>
      </c>
      <c r="D68" s="30">
        <v>0.89800000000000002</v>
      </c>
      <c r="E68" s="30">
        <v>0.71599999999999997</v>
      </c>
      <c r="F68" s="30">
        <v>0.70599999999999996</v>
      </c>
      <c r="G68" s="30">
        <v>0.9</v>
      </c>
      <c r="H68" s="30">
        <v>1.871</v>
      </c>
      <c r="I68" s="30">
        <v>0.54800000000000004</v>
      </c>
      <c r="J68" s="30">
        <v>0.32600000000000001</v>
      </c>
      <c r="K68" s="30">
        <v>0.753</v>
      </c>
      <c r="L68" s="30">
        <v>1.5109999999999999</v>
      </c>
      <c r="M68" s="30">
        <v>1.591</v>
      </c>
      <c r="N68" s="30">
        <v>1.56</v>
      </c>
      <c r="O68" s="30">
        <v>1.526</v>
      </c>
      <c r="P68" s="30">
        <v>0.45600000000000002</v>
      </c>
      <c r="Q68" s="30">
        <v>0.30299999999999999</v>
      </c>
      <c r="R68" s="30">
        <v>0.158</v>
      </c>
      <c r="S68" s="30">
        <v>0.11700000000000001</v>
      </c>
      <c r="T68" s="30">
        <v>0.152</v>
      </c>
      <c r="U68" s="30">
        <v>0.13500000000000001</v>
      </c>
      <c r="V68" s="30">
        <v>7.0000000000000007E-2</v>
      </c>
      <c r="W68" s="30">
        <v>7.6999999999999999E-2</v>
      </c>
      <c r="X68" s="30">
        <v>6.5000000000000002E-2</v>
      </c>
      <c r="Y68" s="30">
        <v>0.14599999999999999</v>
      </c>
      <c r="Z68" s="30">
        <v>0.112</v>
      </c>
      <c r="AA68" s="30">
        <v>0.13600000000000001</v>
      </c>
      <c r="AB68" s="30">
        <v>0.21</v>
      </c>
    </row>
    <row r="69" spans="1:28" s="1" customFormat="1" ht="11.1" customHeight="1" x14ac:dyDescent="0.2">
      <c r="A69" s="28" t="s">
        <v>13</v>
      </c>
      <c r="B69" s="15" t="s">
        <v>3</v>
      </c>
      <c r="C69" s="30">
        <v>4.0000000000000001E-3</v>
      </c>
      <c r="D69" s="30">
        <v>1E-3</v>
      </c>
      <c r="E69" s="30">
        <v>4.0000000000000001E-3</v>
      </c>
      <c r="F69" s="30">
        <v>2E-3</v>
      </c>
      <c r="G69" s="30">
        <v>1E-3</v>
      </c>
      <c r="H69" s="30">
        <v>4.0000000000000001E-3</v>
      </c>
      <c r="I69" s="30">
        <v>1E-3</v>
      </c>
      <c r="J69" s="30">
        <v>2E-3</v>
      </c>
      <c r="K69" s="30">
        <v>2E-3</v>
      </c>
      <c r="L69" s="30">
        <v>0</v>
      </c>
      <c r="M69" s="30">
        <v>0</v>
      </c>
      <c r="N69" s="30">
        <v>0</v>
      </c>
      <c r="O69" s="30">
        <v>0</v>
      </c>
      <c r="P69" s="30">
        <v>3.0000000000000001E-3</v>
      </c>
      <c r="Q69" s="30">
        <v>0</v>
      </c>
      <c r="R69" s="30">
        <v>1E-3</v>
      </c>
      <c r="S69" s="30">
        <v>0</v>
      </c>
      <c r="T69" s="30">
        <v>1E-3</v>
      </c>
      <c r="U69" s="30">
        <v>1E-3</v>
      </c>
      <c r="V69" s="30">
        <v>2E-3</v>
      </c>
      <c r="W69" s="30">
        <v>0</v>
      </c>
      <c r="X69" s="30">
        <v>0</v>
      </c>
      <c r="Y69" s="30">
        <v>1E-3</v>
      </c>
      <c r="Z69" s="30">
        <v>0</v>
      </c>
      <c r="AA69" s="30">
        <v>1E-3</v>
      </c>
      <c r="AB69" s="30">
        <v>1E-3</v>
      </c>
    </row>
    <row r="70" spans="1:28" s="1" customFormat="1" ht="11.1" customHeight="1" x14ac:dyDescent="0.2">
      <c r="A70" s="32" t="s">
        <v>9</v>
      </c>
      <c r="B70" s="15" t="s">
        <v>3</v>
      </c>
      <c r="C70" s="30">
        <f t="shared" ref="C70:I70" si="29">C71+C72</f>
        <v>7.0000000000000001E-3</v>
      </c>
      <c r="D70" s="30">
        <f t="shared" si="29"/>
        <v>5.0000000000000001E-3</v>
      </c>
      <c r="E70" s="30">
        <f t="shared" si="29"/>
        <v>6.0000000000000001E-3</v>
      </c>
      <c r="F70" s="30">
        <f t="shared" si="29"/>
        <v>7.0000000000000001E-3</v>
      </c>
      <c r="G70" s="30">
        <f t="shared" si="29"/>
        <v>0.01</v>
      </c>
      <c r="H70" s="30">
        <f t="shared" si="29"/>
        <v>7.0000000000000001E-3</v>
      </c>
      <c r="I70" s="30">
        <f t="shared" si="29"/>
        <v>1.0999999999999999E-2</v>
      </c>
      <c r="J70" s="30">
        <v>2.5000000000000001E-2</v>
      </c>
      <c r="K70" s="30">
        <f>K71+K72</f>
        <v>6.0000000000000001E-3</v>
      </c>
      <c r="L70" s="30">
        <f>L71+L72</f>
        <v>3.0000000000000001E-3</v>
      </c>
      <c r="M70" s="30">
        <f>M71+M72</f>
        <v>6.0000000000000001E-3</v>
      </c>
      <c r="N70" s="30">
        <v>7.0000000000000001E-3</v>
      </c>
      <c r="O70" s="30">
        <v>7.0000000000000001E-3</v>
      </c>
      <c r="P70" s="30">
        <v>4.0000000000000001E-3</v>
      </c>
      <c r="Q70" s="30">
        <v>8.9999999999999993E-3</v>
      </c>
      <c r="R70" s="30">
        <v>8.9999999999999993E-3</v>
      </c>
      <c r="S70" s="30">
        <v>8.9999999999999993E-3</v>
      </c>
      <c r="T70" s="30">
        <v>7.0000000000000001E-3</v>
      </c>
      <c r="U70" s="30">
        <v>1.0999999999999999E-2</v>
      </c>
      <c r="V70" s="30">
        <v>8.9999999999999993E-3</v>
      </c>
      <c r="W70" s="30">
        <v>8.0000000000000002E-3</v>
      </c>
      <c r="X70" s="30">
        <v>7.0000000000000001E-3</v>
      </c>
      <c r="Y70" s="30">
        <v>8.9999999999999993E-3</v>
      </c>
      <c r="Z70" s="30">
        <v>8.0000000000000002E-3</v>
      </c>
      <c r="AA70" s="30">
        <v>8.9999999999999993E-3</v>
      </c>
      <c r="AB70" s="30">
        <v>8.0000000000000002E-3</v>
      </c>
    </row>
    <row r="71" spans="1:28" s="1" customFormat="1" ht="11.1" customHeight="1" x14ac:dyDescent="0.2">
      <c r="A71" s="28" t="s">
        <v>12</v>
      </c>
      <c r="B71" s="15" t="s">
        <v>3</v>
      </c>
      <c r="C71" s="30">
        <v>7.0000000000000001E-3</v>
      </c>
      <c r="D71" s="30">
        <v>5.0000000000000001E-3</v>
      </c>
      <c r="E71" s="30">
        <v>6.0000000000000001E-3</v>
      </c>
      <c r="F71" s="30">
        <v>7.0000000000000001E-3</v>
      </c>
      <c r="G71" s="30">
        <v>0.01</v>
      </c>
      <c r="H71" s="30">
        <v>7.0000000000000001E-3</v>
      </c>
      <c r="I71" s="30">
        <v>1.0999999999999999E-2</v>
      </c>
      <c r="J71" s="30">
        <v>2.5000000000000001E-2</v>
      </c>
      <c r="K71" s="30">
        <v>6.0000000000000001E-3</v>
      </c>
      <c r="L71" s="30">
        <v>3.0000000000000001E-3</v>
      </c>
      <c r="M71" s="30">
        <v>6.0000000000000001E-3</v>
      </c>
      <c r="N71" s="30">
        <v>7.0000000000000001E-3</v>
      </c>
      <c r="O71" s="30">
        <v>7.0000000000000001E-3</v>
      </c>
      <c r="P71" s="30">
        <v>4.0000000000000001E-3</v>
      </c>
      <c r="Q71" s="30">
        <v>8.9999999999999993E-3</v>
      </c>
      <c r="R71" s="30">
        <v>8.9999999999999993E-3</v>
      </c>
      <c r="S71" s="30">
        <v>8.9999999999999993E-3</v>
      </c>
      <c r="T71" s="30">
        <v>7.0000000000000001E-3</v>
      </c>
      <c r="U71" s="30">
        <v>1.0999999999999999E-2</v>
      </c>
      <c r="V71" s="30">
        <v>8.9999999999999993E-3</v>
      </c>
      <c r="W71" s="30">
        <v>8.0000000000000002E-3</v>
      </c>
      <c r="X71" s="30">
        <v>7.0000000000000001E-3</v>
      </c>
      <c r="Y71" s="30">
        <v>8.9999999999999993E-3</v>
      </c>
      <c r="Z71" s="30">
        <v>8.0000000000000002E-3</v>
      </c>
      <c r="AA71" s="30">
        <v>8.9999999999999993E-3</v>
      </c>
      <c r="AB71" s="30">
        <v>8.0000000000000002E-3</v>
      </c>
    </row>
    <row r="72" spans="1:28" s="1" customFormat="1" ht="11.1" customHeight="1" x14ac:dyDescent="0.2">
      <c r="A72" s="28" t="s">
        <v>13</v>
      </c>
      <c r="B72" s="15" t="s">
        <v>3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1E-3</v>
      </c>
      <c r="AA72" s="30">
        <v>0</v>
      </c>
      <c r="AB72" s="30">
        <v>0</v>
      </c>
    </row>
    <row r="73" spans="1:28" s="1" customFormat="1" ht="11.1" customHeight="1" x14ac:dyDescent="0.2">
      <c r="A73" s="7" t="s">
        <v>17</v>
      </c>
      <c r="B73" s="21" t="s">
        <v>3</v>
      </c>
      <c r="C73" s="23">
        <f>C74+C77</f>
        <v>272.34800000000001</v>
      </c>
      <c r="D73" s="23">
        <f t="shared" ref="D73:I73" si="30">D74+D77</f>
        <v>316.77800000000002</v>
      </c>
      <c r="E73" s="23">
        <f t="shared" si="30"/>
        <v>326.25</v>
      </c>
      <c r="F73" s="23">
        <f t="shared" si="30"/>
        <v>407.56199999999995</v>
      </c>
      <c r="G73" s="23">
        <f t="shared" si="30"/>
        <v>494.05</v>
      </c>
      <c r="H73" s="23">
        <f>H74+H77</f>
        <v>521.65599999999995</v>
      </c>
      <c r="I73" s="23">
        <f t="shared" si="30"/>
        <v>649.58600000000001</v>
      </c>
      <c r="J73" s="23">
        <f>J74+J77</f>
        <v>1022.0930000000001</v>
      </c>
      <c r="K73" s="23">
        <f>K74+K77</f>
        <v>821.68999999999994</v>
      </c>
      <c r="L73" s="23">
        <f>L74+L77</f>
        <v>864.08100000000002</v>
      </c>
      <c r="M73" s="23">
        <f>M74+M77</f>
        <v>866.6880000000001</v>
      </c>
      <c r="N73" s="23">
        <v>872.80900000000008</v>
      </c>
      <c r="O73" s="23">
        <v>853.98699999999997</v>
      </c>
      <c r="P73" s="23">
        <v>834.2170000000001</v>
      </c>
      <c r="Q73" s="23">
        <v>830.81499999999994</v>
      </c>
      <c r="R73" s="23">
        <v>838.83899999999994</v>
      </c>
      <c r="S73" s="23">
        <v>833.57300000000009</v>
      </c>
      <c r="T73" s="23">
        <v>819.12200000000007</v>
      </c>
      <c r="U73" s="23">
        <v>819.19600000000003</v>
      </c>
      <c r="V73" s="23">
        <v>821.31100000000004</v>
      </c>
      <c r="W73" s="23">
        <v>811.00599999999997</v>
      </c>
      <c r="X73" s="23">
        <v>764.25599999999997</v>
      </c>
      <c r="Y73" s="23">
        <v>737.18399999999997</v>
      </c>
      <c r="Z73" s="23">
        <v>713.03100000000006</v>
      </c>
      <c r="AA73" s="23">
        <v>687.8</v>
      </c>
      <c r="AB73" s="23">
        <v>670.02800000000002</v>
      </c>
    </row>
    <row r="74" spans="1:28" s="1" customFormat="1" ht="11.1" customHeight="1" x14ac:dyDescent="0.2">
      <c r="A74" s="24" t="s">
        <v>34</v>
      </c>
      <c r="B74" s="25" t="s">
        <v>3</v>
      </c>
      <c r="C74" s="27">
        <f t="shared" ref="C74:H74" si="31">C75+C76</f>
        <v>271.83800000000002</v>
      </c>
      <c r="D74" s="27">
        <f t="shared" si="31"/>
        <v>315.834</v>
      </c>
      <c r="E74" s="27">
        <f t="shared" si="31"/>
        <v>323.55200000000002</v>
      </c>
      <c r="F74" s="27">
        <f t="shared" si="31"/>
        <v>405.91999999999996</v>
      </c>
      <c r="G74" s="27">
        <f t="shared" si="31"/>
        <v>492.12299999999999</v>
      </c>
      <c r="H74" s="27">
        <f t="shared" si="31"/>
        <v>519.75</v>
      </c>
      <c r="I74" s="27">
        <f>I75+I76</f>
        <v>647.69200000000001</v>
      </c>
      <c r="J74" s="27">
        <f>J75+J76</f>
        <v>1020.2430000000001</v>
      </c>
      <c r="K74" s="27">
        <f>K75+K76</f>
        <v>819.91899999999998</v>
      </c>
      <c r="L74" s="27">
        <f>L75+L76</f>
        <v>862.35900000000004</v>
      </c>
      <c r="M74" s="27">
        <f>M75+M76</f>
        <v>865.02600000000007</v>
      </c>
      <c r="N74" s="27">
        <v>871.17900000000009</v>
      </c>
      <c r="O74" s="27">
        <v>852.44899999999996</v>
      </c>
      <c r="P74" s="27">
        <v>833.08400000000006</v>
      </c>
      <c r="Q74" s="27">
        <v>830.01099999999997</v>
      </c>
      <c r="R74" s="27">
        <v>838.30399999999997</v>
      </c>
      <c r="S74" s="27">
        <v>833.25800000000004</v>
      </c>
      <c r="T74" s="27">
        <v>818.96500000000003</v>
      </c>
      <c r="U74" s="27">
        <v>819.08100000000002</v>
      </c>
      <c r="V74" s="27">
        <v>821.23800000000006</v>
      </c>
      <c r="W74" s="27">
        <v>810.96199999999999</v>
      </c>
      <c r="X74" s="27">
        <v>764.22299999999996</v>
      </c>
      <c r="Y74" s="27">
        <v>737.15099999999995</v>
      </c>
      <c r="Z74" s="27">
        <v>712.99900000000002</v>
      </c>
      <c r="AA74" s="27">
        <v>687.779</v>
      </c>
      <c r="AB74" s="27">
        <v>670.01300000000003</v>
      </c>
    </row>
    <row r="75" spans="1:28" s="1" customFormat="1" ht="11.1" customHeight="1" x14ac:dyDescent="0.2">
      <c r="A75" s="28" t="s">
        <v>8</v>
      </c>
      <c r="B75" s="15" t="s">
        <v>3</v>
      </c>
      <c r="C75" s="30">
        <v>271.697</v>
      </c>
      <c r="D75" s="30">
        <v>315.79399999999998</v>
      </c>
      <c r="E75" s="30">
        <v>323.50700000000001</v>
      </c>
      <c r="F75" s="30">
        <v>405.88099999999997</v>
      </c>
      <c r="G75" s="30">
        <v>492.08600000000001</v>
      </c>
      <c r="H75" s="30">
        <v>519.72</v>
      </c>
      <c r="I75" s="30">
        <v>647.66200000000003</v>
      </c>
      <c r="J75" s="30">
        <v>1020.1950000000001</v>
      </c>
      <c r="K75" s="30">
        <v>819.88099999999997</v>
      </c>
      <c r="L75" s="30">
        <v>862.322</v>
      </c>
      <c r="M75" s="30">
        <v>864.98900000000003</v>
      </c>
      <c r="N75" s="30">
        <v>871.12300000000005</v>
      </c>
      <c r="O75" s="30">
        <v>852.4</v>
      </c>
      <c r="P75" s="30">
        <v>833.03800000000001</v>
      </c>
      <c r="Q75" s="29" t="s">
        <v>49</v>
      </c>
      <c r="R75" s="29" t="s">
        <v>49</v>
      </c>
      <c r="S75" s="29" t="s">
        <v>49</v>
      </c>
      <c r="T75" s="29" t="s">
        <v>49</v>
      </c>
      <c r="U75" s="29" t="s">
        <v>49</v>
      </c>
      <c r="V75" s="29" t="s">
        <v>49</v>
      </c>
      <c r="W75" s="29" t="s">
        <v>49</v>
      </c>
      <c r="X75" s="29" t="s">
        <v>49</v>
      </c>
      <c r="Y75" s="29" t="s">
        <v>49</v>
      </c>
      <c r="Z75" s="29" t="s">
        <v>49</v>
      </c>
      <c r="AA75" s="29" t="s">
        <v>49</v>
      </c>
      <c r="AB75" s="33" t="s">
        <v>49</v>
      </c>
    </row>
    <row r="76" spans="1:28" s="1" customFormat="1" ht="11.1" customHeight="1" x14ac:dyDescent="0.2">
      <c r="A76" s="32" t="s">
        <v>9</v>
      </c>
      <c r="B76" s="15" t="s">
        <v>3</v>
      </c>
      <c r="C76" s="30">
        <v>0.14099999999999999</v>
      </c>
      <c r="D76" s="30">
        <v>0.04</v>
      </c>
      <c r="E76" s="30">
        <v>4.4999999999999998E-2</v>
      </c>
      <c r="F76" s="30">
        <v>3.9E-2</v>
      </c>
      <c r="G76" s="30">
        <v>3.6999999999999998E-2</v>
      </c>
      <c r="H76" s="30">
        <v>0.03</v>
      </c>
      <c r="I76" s="30">
        <v>0.03</v>
      </c>
      <c r="J76" s="30">
        <v>4.8000000000000001E-2</v>
      </c>
      <c r="K76" s="30">
        <v>3.7999999999999999E-2</v>
      </c>
      <c r="L76" s="30">
        <v>3.6999999999999998E-2</v>
      </c>
      <c r="M76" s="30">
        <v>3.6999999999999998E-2</v>
      </c>
      <c r="N76" s="30">
        <v>5.6000000000000001E-2</v>
      </c>
      <c r="O76" s="30">
        <v>4.9000000000000002E-2</v>
      </c>
      <c r="P76" s="30">
        <v>4.5999999999999999E-2</v>
      </c>
      <c r="Q76" s="29" t="s">
        <v>49</v>
      </c>
      <c r="R76" s="29" t="s">
        <v>49</v>
      </c>
      <c r="S76" s="29" t="s">
        <v>49</v>
      </c>
      <c r="T76" s="29" t="s">
        <v>49</v>
      </c>
      <c r="U76" s="29" t="s">
        <v>49</v>
      </c>
      <c r="V76" s="29" t="s">
        <v>49</v>
      </c>
      <c r="W76" s="29" t="s">
        <v>49</v>
      </c>
      <c r="X76" s="29" t="s">
        <v>49</v>
      </c>
      <c r="Y76" s="29" t="s">
        <v>49</v>
      </c>
      <c r="Z76" s="29" t="s">
        <v>49</v>
      </c>
      <c r="AA76" s="29" t="s">
        <v>49</v>
      </c>
      <c r="AB76" s="33" t="s">
        <v>49</v>
      </c>
    </row>
    <row r="77" spans="1:28" s="1" customFormat="1" ht="11.1" customHeight="1" x14ac:dyDescent="0.2">
      <c r="A77" s="24" t="s">
        <v>35</v>
      </c>
      <c r="B77" s="25" t="s">
        <v>3</v>
      </c>
      <c r="C77" s="27">
        <f t="shared" ref="C77:M77" si="32">C78+C79</f>
        <v>0.51</v>
      </c>
      <c r="D77" s="27">
        <f t="shared" si="32"/>
        <v>0.94399999999999995</v>
      </c>
      <c r="E77" s="27">
        <f t="shared" si="32"/>
        <v>2.698</v>
      </c>
      <c r="F77" s="27">
        <f>F78+F79</f>
        <v>1.6419999999999999</v>
      </c>
      <c r="G77" s="27">
        <f t="shared" si="32"/>
        <v>1.927</v>
      </c>
      <c r="H77" s="27">
        <f t="shared" si="32"/>
        <v>1.9059999999999999</v>
      </c>
      <c r="I77" s="27">
        <f t="shared" si="32"/>
        <v>1.8940000000000001</v>
      </c>
      <c r="J77" s="27">
        <f t="shared" si="32"/>
        <v>1.85</v>
      </c>
      <c r="K77" s="27">
        <f t="shared" si="32"/>
        <v>1.7709999999999999</v>
      </c>
      <c r="L77" s="27">
        <f t="shared" si="32"/>
        <v>1.722</v>
      </c>
      <c r="M77" s="27">
        <f t="shared" si="32"/>
        <v>1.6620000000000001</v>
      </c>
      <c r="N77" s="27">
        <v>1.6300000000000001</v>
      </c>
      <c r="O77" s="27">
        <v>1.538</v>
      </c>
      <c r="P77" s="27">
        <v>1.133</v>
      </c>
      <c r="Q77" s="27">
        <v>0.80399999999999994</v>
      </c>
      <c r="R77" s="27">
        <v>0.53500000000000003</v>
      </c>
      <c r="S77" s="27">
        <v>0.315</v>
      </c>
      <c r="T77" s="27">
        <v>0.157</v>
      </c>
      <c r="U77" s="27">
        <v>0.115</v>
      </c>
      <c r="V77" s="27">
        <v>7.2999999999999995E-2</v>
      </c>
      <c r="W77" s="27">
        <v>4.3999999999999997E-2</v>
      </c>
      <c r="X77" s="27">
        <v>3.3000000000000002E-2</v>
      </c>
      <c r="Y77" s="27">
        <v>3.3000000000000002E-2</v>
      </c>
      <c r="Z77" s="27">
        <v>3.2000000000000001E-2</v>
      </c>
      <c r="AA77" s="27">
        <v>2.1000000000000001E-2</v>
      </c>
      <c r="AB77" s="27">
        <v>1.4999999999999999E-2</v>
      </c>
    </row>
    <row r="78" spans="1:28" s="1" customFormat="1" ht="11.1" customHeight="1" x14ac:dyDescent="0.2">
      <c r="A78" s="28" t="s">
        <v>8</v>
      </c>
      <c r="B78" s="15" t="s">
        <v>3</v>
      </c>
      <c r="C78" s="30">
        <v>0.504</v>
      </c>
      <c r="D78" s="30">
        <v>0.93799999999999994</v>
      </c>
      <c r="E78" s="30">
        <v>2.6859999999999999</v>
      </c>
      <c r="F78" s="34">
        <v>1.629</v>
      </c>
      <c r="G78" s="30">
        <v>1.911</v>
      </c>
      <c r="H78" s="30">
        <v>1.8859999999999999</v>
      </c>
      <c r="I78" s="30">
        <v>1.8640000000000001</v>
      </c>
      <c r="J78" s="30">
        <v>1.784</v>
      </c>
      <c r="K78" s="30">
        <v>1.6839999999999999</v>
      </c>
      <c r="L78" s="30">
        <v>1.6259999999999999</v>
      </c>
      <c r="M78" s="30">
        <v>1.5660000000000001</v>
      </c>
      <c r="N78" s="30">
        <v>1.534</v>
      </c>
      <c r="O78" s="30">
        <v>1.4430000000000001</v>
      </c>
      <c r="P78" s="30">
        <v>1.0369999999999999</v>
      </c>
      <c r="Q78" s="30">
        <v>0.70799999999999996</v>
      </c>
      <c r="R78" s="30">
        <v>0.441</v>
      </c>
      <c r="S78" s="30">
        <v>0.221</v>
      </c>
      <c r="T78" s="29" t="s">
        <v>49</v>
      </c>
      <c r="U78" s="29" t="s">
        <v>49</v>
      </c>
      <c r="V78" s="29" t="s">
        <v>49</v>
      </c>
      <c r="W78" s="29" t="s">
        <v>49</v>
      </c>
      <c r="X78" s="29" t="s">
        <v>49</v>
      </c>
      <c r="Y78" s="29" t="s">
        <v>49</v>
      </c>
      <c r="Z78" s="29" t="s">
        <v>49</v>
      </c>
      <c r="AA78" s="29" t="s">
        <v>49</v>
      </c>
      <c r="AB78" s="33" t="s">
        <v>49</v>
      </c>
    </row>
    <row r="79" spans="1:28" s="1" customFormat="1" ht="11.1" customHeight="1" x14ac:dyDescent="0.2">
      <c r="A79" s="32" t="s">
        <v>9</v>
      </c>
      <c r="B79" s="15" t="s">
        <v>3</v>
      </c>
      <c r="C79" s="30">
        <v>6.0000000000000001E-3</v>
      </c>
      <c r="D79" s="30">
        <v>6.0000000000000001E-3</v>
      </c>
      <c r="E79" s="30">
        <v>1.2E-2</v>
      </c>
      <c r="F79" s="30">
        <v>1.2999999999999999E-2</v>
      </c>
      <c r="G79" s="30">
        <v>1.6E-2</v>
      </c>
      <c r="H79" s="30">
        <v>0.02</v>
      </c>
      <c r="I79" s="30">
        <v>0.03</v>
      </c>
      <c r="J79" s="30">
        <v>6.6000000000000003E-2</v>
      </c>
      <c r="K79" s="30">
        <v>8.6999999999999994E-2</v>
      </c>
      <c r="L79" s="30">
        <v>9.6000000000000002E-2</v>
      </c>
      <c r="M79" s="30">
        <v>9.6000000000000002E-2</v>
      </c>
      <c r="N79" s="30">
        <v>9.6000000000000002E-2</v>
      </c>
      <c r="O79" s="30">
        <v>9.5000000000000001E-2</v>
      </c>
      <c r="P79" s="30">
        <v>9.6000000000000002E-2</v>
      </c>
      <c r="Q79" s="30">
        <v>9.6000000000000002E-2</v>
      </c>
      <c r="R79" s="30">
        <v>9.4E-2</v>
      </c>
      <c r="S79" s="30">
        <v>9.4E-2</v>
      </c>
      <c r="T79" s="29" t="s">
        <v>49</v>
      </c>
      <c r="U79" s="29" t="s">
        <v>49</v>
      </c>
      <c r="V79" s="29" t="s">
        <v>49</v>
      </c>
      <c r="W79" s="29" t="s">
        <v>49</v>
      </c>
      <c r="X79" s="29" t="s">
        <v>49</v>
      </c>
      <c r="Y79" s="29" t="s">
        <v>49</v>
      </c>
      <c r="Z79" s="29" t="s">
        <v>49</v>
      </c>
      <c r="AA79" s="29" t="s">
        <v>49</v>
      </c>
      <c r="AB79" s="33" t="s">
        <v>49</v>
      </c>
    </row>
    <row r="80" spans="1:28" s="1" customFormat="1" ht="11.1" customHeight="1" x14ac:dyDescent="0.2">
      <c r="A80" s="7" t="s">
        <v>40</v>
      </c>
      <c r="B80" s="21" t="s">
        <v>1</v>
      </c>
      <c r="C80" s="54">
        <f>SUM(C81:C83)</f>
        <v>69</v>
      </c>
      <c r="D80" s="54">
        <f t="shared" ref="D80:J80" si="33">SUM(D81:D83)</f>
        <v>69</v>
      </c>
      <c r="E80" s="54">
        <f t="shared" si="33"/>
        <v>69</v>
      </c>
      <c r="F80" s="54">
        <f t="shared" si="33"/>
        <v>67</v>
      </c>
      <c r="G80" s="54">
        <f t="shared" si="33"/>
        <v>70</v>
      </c>
      <c r="H80" s="54">
        <f t="shared" si="33"/>
        <v>69</v>
      </c>
      <c r="I80" s="54">
        <f t="shared" si="33"/>
        <v>72</v>
      </c>
      <c r="J80" s="54">
        <f t="shared" si="33"/>
        <v>71</v>
      </c>
      <c r="K80" s="54">
        <f>SUM(K81:K83)</f>
        <v>71</v>
      </c>
      <c r="L80" s="54">
        <f>SUM(L81:L83)</f>
        <v>70</v>
      </c>
      <c r="M80" s="54">
        <f>SUM(M81:M83)</f>
        <v>70</v>
      </c>
      <c r="N80" s="54">
        <v>69</v>
      </c>
      <c r="O80" s="54">
        <v>68</v>
      </c>
      <c r="P80" s="54">
        <v>68</v>
      </c>
      <c r="Q80" s="54">
        <v>68</v>
      </c>
      <c r="R80" s="54">
        <v>67</v>
      </c>
      <c r="S80" s="54">
        <v>67</v>
      </c>
      <c r="T80" s="54">
        <v>62</v>
      </c>
      <c r="U80" s="54">
        <v>63</v>
      </c>
      <c r="V80" s="54">
        <v>60</v>
      </c>
      <c r="W80" s="54">
        <v>57</v>
      </c>
      <c r="X80" s="54">
        <v>50</v>
      </c>
      <c r="Y80" s="54">
        <v>50</v>
      </c>
      <c r="Z80" s="54">
        <v>49</v>
      </c>
      <c r="AA80" s="54">
        <v>46</v>
      </c>
      <c r="AB80" s="54">
        <v>44</v>
      </c>
    </row>
    <row r="81" spans="1:28" s="1" customFormat="1" ht="11.1" customHeight="1" x14ac:dyDescent="0.2">
      <c r="A81" s="35" t="s">
        <v>18</v>
      </c>
      <c r="B81" s="36" t="s">
        <v>1</v>
      </c>
      <c r="C81" s="54">
        <f>C85+C89</f>
        <v>30</v>
      </c>
      <c r="D81" s="54">
        <f t="shared" ref="D81:M83" si="34">D85+D89</f>
        <v>29</v>
      </c>
      <c r="E81" s="54">
        <f t="shared" si="34"/>
        <v>31</v>
      </c>
      <c r="F81" s="54">
        <f t="shared" si="34"/>
        <v>30</v>
      </c>
      <c r="G81" s="54">
        <f t="shared" si="34"/>
        <v>32</v>
      </c>
      <c r="H81" s="54">
        <f t="shared" si="34"/>
        <v>29</v>
      </c>
      <c r="I81" s="54">
        <f>I85+I89</f>
        <v>33</v>
      </c>
      <c r="J81" s="54">
        <f>J85+J89</f>
        <v>29</v>
      </c>
      <c r="K81" s="54">
        <f>K85+K89</f>
        <v>26</v>
      </c>
      <c r="L81" s="54">
        <f>L85+L89</f>
        <v>23</v>
      </c>
      <c r="M81" s="54">
        <f>M85+M89</f>
        <v>23</v>
      </c>
      <c r="N81" s="54">
        <v>22</v>
      </c>
      <c r="O81" s="54">
        <v>21</v>
      </c>
      <c r="P81" s="54">
        <v>23</v>
      </c>
      <c r="Q81" s="54">
        <v>28</v>
      </c>
      <c r="R81" s="54">
        <v>24</v>
      </c>
      <c r="S81" s="54">
        <v>22</v>
      </c>
      <c r="T81" s="54">
        <v>20</v>
      </c>
      <c r="U81" s="54">
        <v>19</v>
      </c>
      <c r="V81" s="54">
        <v>17</v>
      </c>
      <c r="W81" s="54">
        <v>15</v>
      </c>
      <c r="X81" s="54">
        <v>11</v>
      </c>
      <c r="Y81" s="54">
        <v>11</v>
      </c>
      <c r="Z81" s="54">
        <v>11</v>
      </c>
      <c r="AA81" s="54">
        <v>10</v>
      </c>
      <c r="AB81" s="54">
        <v>10</v>
      </c>
    </row>
    <row r="82" spans="1:28" s="1" customFormat="1" ht="11.1" customHeight="1" x14ac:dyDescent="0.2">
      <c r="A82" s="35" t="s">
        <v>19</v>
      </c>
      <c r="B82" s="36" t="s">
        <v>1</v>
      </c>
      <c r="C82" s="54">
        <f t="shared" ref="C82:C83" si="35">C86+C90</f>
        <v>21</v>
      </c>
      <c r="D82" s="54">
        <f t="shared" si="34"/>
        <v>21</v>
      </c>
      <c r="E82" s="54">
        <f t="shared" si="34"/>
        <v>15</v>
      </c>
      <c r="F82" s="54">
        <f t="shared" si="34"/>
        <v>15</v>
      </c>
      <c r="G82" s="54">
        <f t="shared" si="34"/>
        <v>16</v>
      </c>
      <c r="H82" s="54">
        <f t="shared" si="34"/>
        <v>19</v>
      </c>
      <c r="I82" s="54">
        <f t="shared" si="34"/>
        <v>18</v>
      </c>
      <c r="J82" s="54">
        <f t="shared" si="34"/>
        <v>21</v>
      </c>
      <c r="K82" s="54">
        <f t="shared" si="34"/>
        <v>24</v>
      </c>
      <c r="L82" s="54">
        <f t="shared" si="34"/>
        <v>23</v>
      </c>
      <c r="M82" s="54">
        <f t="shared" si="34"/>
        <v>23</v>
      </c>
      <c r="N82" s="54">
        <v>24</v>
      </c>
      <c r="O82" s="54">
        <v>23</v>
      </c>
      <c r="P82" s="54">
        <v>22</v>
      </c>
      <c r="Q82" s="54">
        <v>17</v>
      </c>
      <c r="R82" s="54">
        <v>17</v>
      </c>
      <c r="S82" s="54">
        <v>18</v>
      </c>
      <c r="T82" s="54">
        <v>16</v>
      </c>
      <c r="U82" s="54">
        <v>17</v>
      </c>
      <c r="V82" s="54">
        <v>16</v>
      </c>
      <c r="W82" s="54">
        <v>15</v>
      </c>
      <c r="X82" s="54">
        <v>14</v>
      </c>
      <c r="Y82" s="54">
        <v>13</v>
      </c>
      <c r="Z82" s="54">
        <v>13</v>
      </c>
      <c r="AA82" s="54">
        <v>11</v>
      </c>
      <c r="AB82" s="54">
        <v>10</v>
      </c>
    </row>
    <row r="83" spans="1:28" s="1" customFormat="1" ht="11.1" customHeight="1" x14ac:dyDescent="0.2">
      <c r="A83" s="35" t="s">
        <v>20</v>
      </c>
      <c r="B83" s="36" t="s">
        <v>1</v>
      </c>
      <c r="C83" s="54">
        <f t="shared" si="35"/>
        <v>18</v>
      </c>
      <c r="D83" s="54">
        <f t="shared" si="34"/>
        <v>19</v>
      </c>
      <c r="E83" s="54">
        <f t="shared" si="34"/>
        <v>23</v>
      </c>
      <c r="F83" s="54">
        <f t="shared" si="34"/>
        <v>22</v>
      </c>
      <c r="G83" s="54">
        <f t="shared" si="34"/>
        <v>22</v>
      </c>
      <c r="H83" s="54">
        <f t="shared" si="34"/>
        <v>21</v>
      </c>
      <c r="I83" s="54">
        <f t="shared" si="34"/>
        <v>21</v>
      </c>
      <c r="J83" s="54">
        <f t="shared" si="34"/>
        <v>21</v>
      </c>
      <c r="K83" s="54">
        <f t="shared" si="34"/>
        <v>21</v>
      </c>
      <c r="L83" s="54">
        <f t="shared" si="34"/>
        <v>24</v>
      </c>
      <c r="M83" s="54">
        <f t="shared" si="34"/>
        <v>24</v>
      </c>
      <c r="N83" s="54">
        <v>23</v>
      </c>
      <c r="O83" s="54">
        <v>24</v>
      </c>
      <c r="P83" s="54">
        <v>23</v>
      </c>
      <c r="Q83" s="54">
        <v>23</v>
      </c>
      <c r="R83" s="54">
        <v>26</v>
      </c>
      <c r="S83" s="54">
        <v>27</v>
      </c>
      <c r="T83" s="54">
        <v>26</v>
      </c>
      <c r="U83" s="54">
        <v>27</v>
      </c>
      <c r="V83" s="54">
        <v>27</v>
      </c>
      <c r="W83" s="54">
        <v>27</v>
      </c>
      <c r="X83" s="54">
        <v>25</v>
      </c>
      <c r="Y83" s="54">
        <v>26</v>
      </c>
      <c r="Z83" s="54">
        <v>25</v>
      </c>
      <c r="AA83" s="54">
        <v>25</v>
      </c>
      <c r="AB83" s="54">
        <v>24</v>
      </c>
    </row>
    <row r="84" spans="1:28" s="1" customFormat="1" ht="11.1" customHeight="1" x14ac:dyDescent="0.2">
      <c r="A84" s="24" t="s">
        <v>41</v>
      </c>
      <c r="B84" s="25" t="s">
        <v>1</v>
      </c>
      <c r="C84" s="55">
        <f t="shared" ref="C84:J84" si="36">SUM(C85:C87)</f>
        <v>50</v>
      </c>
      <c r="D84" s="55">
        <f t="shared" si="36"/>
        <v>50</v>
      </c>
      <c r="E84" s="55">
        <f t="shared" si="36"/>
        <v>50</v>
      </c>
      <c r="F84" s="55">
        <f t="shared" si="36"/>
        <v>49</v>
      </c>
      <c r="G84" s="55">
        <f t="shared" si="36"/>
        <v>49</v>
      </c>
      <c r="H84" s="55">
        <f t="shared" si="36"/>
        <v>49</v>
      </c>
      <c r="I84" s="55">
        <f t="shared" si="36"/>
        <v>51</v>
      </c>
      <c r="J84" s="55">
        <f t="shared" si="36"/>
        <v>51</v>
      </c>
      <c r="K84" s="55">
        <f>SUM(K85:K87)</f>
        <v>51</v>
      </c>
      <c r="L84" s="55">
        <f>SUM(L85:L87)</f>
        <v>50</v>
      </c>
      <c r="M84" s="55">
        <f>SUM(M85:M87)</f>
        <v>50</v>
      </c>
      <c r="N84" s="55">
        <v>50</v>
      </c>
      <c r="O84" s="55">
        <v>49</v>
      </c>
      <c r="P84" s="55">
        <v>48</v>
      </c>
      <c r="Q84" s="55">
        <v>47</v>
      </c>
      <c r="R84" s="55">
        <v>48</v>
      </c>
      <c r="S84" s="55">
        <v>50</v>
      </c>
      <c r="T84" s="55">
        <v>50</v>
      </c>
      <c r="U84" s="55">
        <v>51</v>
      </c>
      <c r="V84" s="55">
        <v>50</v>
      </c>
      <c r="W84" s="55">
        <v>46</v>
      </c>
      <c r="X84" s="55">
        <v>42</v>
      </c>
      <c r="Y84" s="55">
        <v>42</v>
      </c>
      <c r="Z84" s="55">
        <v>40</v>
      </c>
      <c r="AA84" s="55">
        <v>37</v>
      </c>
      <c r="AB84" s="55">
        <v>36</v>
      </c>
    </row>
    <row r="85" spans="1:28" s="1" customFormat="1" ht="11.1" customHeight="1" x14ac:dyDescent="0.2">
      <c r="A85" s="28" t="s">
        <v>18</v>
      </c>
      <c r="B85" s="15" t="s">
        <v>1</v>
      </c>
      <c r="C85" s="56">
        <v>16</v>
      </c>
      <c r="D85" s="56">
        <v>15</v>
      </c>
      <c r="E85" s="56">
        <v>17</v>
      </c>
      <c r="F85" s="56">
        <v>17</v>
      </c>
      <c r="G85" s="56">
        <v>16</v>
      </c>
      <c r="H85" s="56">
        <v>15</v>
      </c>
      <c r="I85" s="56">
        <v>17</v>
      </c>
      <c r="J85" s="57">
        <v>16</v>
      </c>
      <c r="K85" s="57">
        <v>13</v>
      </c>
      <c r="L85" s="57">
        <v>10</v>
      </c>
      <c r="M85" s="57">
        <v>10</v>
      </c>
      <c r="N85" s="57">
        <v>10</v>
      </c>
      <c r="O85" s="57">
        <v>9</v>
      </c>
      <c r="P85" s="57">
        <v>10</v>
      </c>
      <c r="Q85" s="57">
        <v>14</v>
      </c>
      <c r="R85" s="57">
        <v>12</v>
      </c>
      <c r="S85" s="57">
        <v>12</v>
      </c>
      <c r="T85" s="57">
        <v>13</v>
      </c>
      <c r="U85" s="57">
        <v>12</v>
      </c>
      <c r="V85" s="57">
        <v>12</v>
      </c>
      <c r="W85" s="57">
        <v>9</v>
      </c>
      <c r="X85" s="57">
        <v>6</v>
      </c>
      <c r="Y85" s="57">
        <v>6</v>
      </c>
      <c r="Z85" s="57">
        <v>4</v>
      </c>
      <c r="AA85" s="57">
        <v>3</v>
      </c>
      <c r="AB85" s="66">
        <v>3</v>
      </c>
    </row>
    <row r="86" spans="1:28" s="1" customFormat="1" ht="11.1" customHeight="1" x14ac:dyDescent="0.2">
      <c r="A86" s="28" t="s">
        <v>19</v>
      </c>
      <c r="B86" s="15" t="s">
        <v>1</v>
      </c>
      <c r="C86" s="56">
        <v>17</v>
      </c>
      <c r="D86" s="56">
        <v>17</v>
      </c>
      <c r="E86" s="56">
        <v>12</v>
      </c>
      <c r="F86" s="56">
        <v>12</v>
      </c>
      <c r="G86" s="56">
        <v>13</v>
      </c>
      <c r="H86" s="56">
        <v>15</v>
      </c>
      <c r="I86" s="56">
        <v>14</v>
      </c>
      <c r="J86" s="57">
        <v>15</v>
      </c>
      <c r="K86" s="57">
        <v>18</v>
      </c>
      <c r="L86" s="57">
        <v>17</v>
      </c>
      <c r="M86" s="57">
        <v>17</v>
      </c>
      <c r="N86" s="57">
        <v>18</v>
      </c>
      <c r="O86" s="57">
        <v>17</v>
      </c>
      <c r="P86" s="57">
        <v>16</v>
      </c>
      <c r="Q86" s="57">
        <v>12</v>
      </c>
      <c r="R86" s="57">
        <v>11</v>
      </c>
      <c r="S86" s="57">
        <v>12</v>
      </c>
      <c r="T86" s="57">
        <v>11</v>
      </c>
      <c r="U86" s="57">
        <v>12</v>
      </c>
      <c r="V86" s="57">
        <v>11</v>
      </c>
      <c r="W86" s="57">
        <v>10</v>
      </c>
      <c r="X86" s="57">
        <v>11</v>
      </c>
      <c r="Y86" s="57">
        <v>10</v>
      </c>
      <c r="Z86" s="57">
        <v>11</v>
      </c>
      <c r="AA86" s="57">
        <v>9</v>
      </c>
      <c r="AB86" s="66">
        <v>9</v>
      </c>
    </row>
    <row r="87" spans="1:28" s="1" customFormat="1" ht="11.1" customHeight="1" x14ac:dyDescent="0.2">
      <c r="A87" s="28" t="s">
        <v>20</v>
      </c>
      <c r="B87" s="15" t="s">
        <v>1</v>
      </c>
      <c r="C87" s="56">
        <v>17</v>
      </c>
      <c r="D87" s="56">
        <v>18</v>
      </c>
      <c r="E87" s="56">
        <v>21</v>
      </c>
      <c r="F87" s="56">
        <v>20</v>
      </c>
      <c r="G87" s="56">
        <v>20</v>
      </c>
      <c r="H87" s="56">
        <v>19</v>
      </c>
      <c r="I87" s="56">
        <v>20</v>
      </c>
      <c r="J87" s="57">
        <v>20</v>
      </c>
      <c r="K87" s="57">
        <v>20</v>
      </c>
      <c r="L87" s="57">
        <v>23</v>
      </c>
      <c r="M87" s="57">
        <v>23</v>
      </c>
      <c r="N87" s="57">
        <v>22</v>
      </c>
      <c r="O87" s="57">
        <v>23</v>
      </c>
      <c r="P87" s="57">
        <v>22</v>
      </c>
      <c r="Q87" s="57">
        <v>21</v>
      </c>
      <c r="R87" s="57">
        <v>25</v>
      </c>
      <c r="S87" s="57">
        <v>26</v>
      </c>
      <c r="T87" s="57">
        <v>26</v>
      </c>
      <c r="U87" s="57">
        <v>27</v>
      </c>
      <c r="V87" s="57">
        <v>27</v>
      </c>
      <c r="W87" s="57">
        <v>27</v>
      </c>
      <c r="X87" s="57">
        <v>25</v>
      </c>
      <c r="Y87" s="57">
        <v>26</v>
      </c>
      <c r="Z87" s="57">
        <v>25</v>
      </c>
      <c r="AA87" s="57">
        <v>25</v>
      </c>
      <c r="AB87" s="66">
        <v>24</v>
      </c>
    </row>
    <row r="88" spans="1:28" s="1" customFormat="1" ht="11.1" customHeight="1" x14ac:dyDescent="0.2">
      <c r="A88" s="24" t="s">
        <v>42</v>
      </c>
      <c r="B88" s="25" t="s">
        <v>1</v>
      </c>
      <c r="C88" s="55">
        <f t="shared" ref="C88:J88" si="37">SUM(C89:C91)</f>
        <v>19</v>
      </c>
      <c r="D88" s="55">
        <f t="shared" si="37"/>
        <v>19</v>
      </c>
      <c r="E88" s="55">
        <f>SUM(E89:E91)</f>
        <v>19</v>
      </c>
      <c r="F88" s="55">
        <f t="shared" si="37"/>
        <v>18</v>
      </c>
      <c r="G88" s="55">
        <f t="shared" si="37"/>
        <v>21</v>
      </c>
      <c r="H88" s="55">
        <f t="shared" si="37"/>
        <v>20</v>
      </c>
      <c r="I88" s="55">
        <f t="shared" si="37"/>
        <v>21</v>
      </c>
      <c r="J88" s="55">
        <f t="shared" si="37"/>
        <v>20</v>
      </c>
      <c r="K88" s="55">
        <f>SUM(K89:K91)</f>
        <v>20</v>
      </c>
      <c r="L88" s="55">
        <f>SUM(L89:L91)</f>
        <v>20</v>
      </c>
      <c r="M88" s="55">
        <f>SUM(M89:M91)</f>
        <v>20</v>
      </c>
      <c r="N88" s="55">
        <v>19</v>
      </c>
      <c r="O88" s="55">
        <v>19</v>
      </c>
      <c r="P88" s="55">
        <v>20</v>
      </c>
      <c r="Q88" s="55">
        <v>21</v>
      </c>
      <c r="R88" s="55">
        <v>19</v>
      </c>
      <c r="S88" s="55">
        <v>17</v>
      </c>
      <c r="T88" s="55">
        <v>12</v>
      </c>
      <c r="U88" s="55">
        <v>12</v>
      </c>
      <c r="V88" s="55">
        <v>10</v>
      </c>
      <c r="W88" s="55">
        <v>11</v>
      </c>
      <c r="X88" s="55">
        <v>8</v>
      </c>
      <c r="Y88" s="55">
        <v>8</v>
      </c>
      <c r="Z88" s="55">
        <v>9</v>
      </c>
      <c r="AA88" s="55">
        <v>9</v>
      </c>
      <c r="AB88" s="55">
        <v>8</v>
      </c>
    </row>
    <row r="89" spans="1:28" s="1" customFormat="1" ht="11.1" customHeight="1" x14ac:dyDescent="0.2">
      <c r="A89" s="28" t="s">
        <v>18</v>
      </c>
      <c r="B89" s="15" t="s">
        <v>1</v>
      </c>
      <c r="C89" s="56">
        <v>14</v>
      </c>
      <c r="D89" s="56">
        <v>14</v>
      </c>
      <c r="E89" s="56">
        <v>14</v>
      </c>
      <c r="F89" s="56">
        <v>13</v>
      </c>
      <c r="G89" s="56">
        <v>16</v>
      </c>
      <c r="H89" s="56">
        <v>14</v>
      </c>
      <c r="I89" s="56">
        <v>16</v>
      </c>
      <c r="J89" s="57">
        <v>13</v>
      </c>
      <c r="K89" s="57">
        <v>13</v>
      </c>
      <c r="L89" s="57">
        <v>13</v>
      </c>
      <c r="M89" s="57">
        <v>13</v>
      </c>
      <c r="N89" s="57">
        <v>12</v>
      </c>
      <c r="O89" s="57">
        <v>12</v>
      </c>
      <c r="P89" s="57">
        <v>13</v>
      </c>
      <c r="Q89" s="57">
        <v>14</v>
      </c>
      <c r="R89" s="57">
        <v>12</v>
      </c>
      <c r="S89" s="57">
        <v>10</v>
      </c>
      <c r="T89" s="57">
        <v>7</v>
      </c>
      <c r="U89" s="57">
        <v>7</v>
      </c>
      <c r="V89" s="57">
        <v>5</v>
      </c>
      <c r="W89" s="57">
        <v>6</v>
      </c>
      <c r="X89" s="57">
        <v>5</v>
      </c>
      <c r="Y89" s="57">
        <v>5</v>
      </c>
      <c r="Z89" s="57">
        <v>7</v>
      </c>
      <c r="AA89" s="57">
        <v>7</v>
      </c>
      <c r="AB89" s="66">
        <v>7</v>
      </c>
    </row>
    <row r="90" spans="1:28" s="1" customFormat="1" ht="11.1" customHeight="1" x14ac:dyDescent="0.2">
      <c r="A90" s="28" t="s">
        <v>19</v>
      </c>
      <c r="B90" s="15" t="s">
        <v>1</v>
      </c>
      <c r="C90" s="56">
        <v>4</v>
      </c>
      <c r="D90" s="56">
        <v>4</v>
      </c>
      <c r="E90" s="56">
        <v>3</v>
      </c>
      <c r="F90" s="56">
        <v>3</v>
      </c>
      <c r="G90" s="56">
        <v>3</v>
      </c>
      <c r="H90" s="56">
        <v>4</v>
      </c>
      <c r="I90" s="56">
        <v>4</v>
      </c>
      <c r="J90" s="57">
        <v>6</v>
      </c>
      <c r="K90" s="57">
        <v>6</v>
      </c>
      <c r="L90" s="57">
        <v>6</v>
      </c>
      <c r="M90" s="57">
        <v>6</v>
      </c>
      <c r="N90" s="57">
        <v>6</v>
      </c>
      <c r="O90" s="57">
        <v>6</v>
      </c>
      <c r="P90" s="57">
        <v>6</v>
      </c>
      <c r="Q90" s="57">
        <v>5</v>
      </c>
      <c r="R90" s="57">
        <v>6</v>
      </c>
      <c r="S90" s="57">
        <v>6</v>
      </c>
      <c r="T90" s="57">
        <v>5</v>
      </c>
      <c r="U90" s="57">
        <v>5</v>
      </c>
      <c r="V90" s="57">
        <v>5</v>
      </c>
      <c r="W90" s="57">
        <v>5</v>
      </c>
      <c r="X90" s="57">
        <v>3</v>
      </c>
      <c r="Y90" s="57">
        <v>3</v>
      </c>
      <c r="Z90" s="57">
        <v>2</v>
      </c>
      <c r="AA90" s="57">
        <v>2</v>
      </c>
      <c r="AB90" s="66">
        <v>1</v>
      </c>
    </row>
    <row r="91" spans="1:28" s="1" customFormat="1" ht="11.1" customHeight="1" x14ac:dyDescent="0.2">
      <c r="A91" s="28" t="s">
        <v>20</v>
      </c>
      <c r="B91" s="15" t="s">
        <v>1</v>
      </c>
      <c r="C91" s="56">
        <v>1</v>
      </c>
      <c r="D91" s="56">
        <v>1</v>
      </c>
      <c r="E91" s="56">
        <v>2</v>
      </c>
      <c r="F91" s="56">
        <v>2</v>
      </c>
      <c r="G91" s="56">
        <v>2</v>
      </c>
      <c r="H91" s="56">
        <v>2</v>
      </c>
      <c r="I91" s="56">
        <v>1</v>
      </c>
      <c r="J91" s="57">
        <v>1</v>
      </c>
      <c r="K91" s="57">
        <v>1</v>
      </c>
      <c r="L91" s="57">
        <v>1</v>
      </c>
      <c r="M91" s="57">
        <v>1</v>
      </c>
      <c r="N91" s="57">
        <v>1</v>
      </c>
      <c r="O91" s="57">
        <v>1</v>
      </c>
      <c r="P91" s="57">
        <v>1</v>
      </c>
      <c r="Q91" s="57">
        <v>2</v>
      </c>
      <c r="R91" s="57">
        <v>1</v>
      </c>
      <c r="S91" s="57">
        <v>1</v>
      </c>
      <c r="T91" s="57">
        <v>0</v>
      </c>
      <c r="U91" s="57">
        <v>0</v>
      </c>
      <c r="V91" s="57">
        <v>0</v>
      </c>
      <c r="W91" s="57">
        <v>0</v>
      </c>
      <c r="X91" s="57">
        <v>0</v>
      </c>
      <c r="Y91" s="57">
        <v>0</v>
      </c>
      <c r="Z91" s="57">
        <v>0</v>
      </c>
      <c r="AA91" s="57">
        <v>0</v>
      </c>
      <c r="AB91" s="66">
        <v>0</v>
      </c>
    </row>
    <row r="92" spans="1:28" s="1" customFormat="1" ht="11.1" customHeight="1" x14ac:dyDescent="0.2">
      <c r="A92" s="7" t="s">
        <v>59</v>
      </c>
      <c r="B92" s="60" t="s">
        <v>5</v>
      </c>
      <c r="C92" s="22" t="s">
        <v>49</v>
      </c>
      <c r="D92" s="22" t="s">
        <v>49</v>
      </c>
      <c r="E92" s="22" t="s">
        <v>49</v>
      </c>
      <c r="F92" s="22" t="s">
        <v>49</v>
      </c>
      <c r="G92" s="22" t="s">
        <v>49</v>
      </c>
      <c r="H92" s="22" t="s">
        <v>49</v>
      </c>
      <c r="I92" s="22" t="s">
        <v>49</v>
      </c>
      <c r="J92" s="22" t="s">
        <v>49</v>
      </c>
      <c r="K92" s="22" t="s">
        <v>49</v>
      </c>
      <c r="L92" s="22" t="s">
        <v>49</v>
      </c>
      <c r="M92" s="22" t="s">
        <v>49</v>
      </c>
      <c r="N92" s="22" t="s">
        <v>49</v>
      </c>
      <c r="O92" s="22" t="s">
        <v>49</v>
      </c>
      <c r="P92" s="22" t="s">
        <v>49</v>
      </c>
      <c r="Q92" s="22" t="s">
        <v>49</v>
      </c>
      <c r="R92" s="22" t="s">
        <v>49</v>
      </c>
      <c r="S92" s="22" t="s">
        <v>49</v>
      </c>
      <c r="T92" s="22">
        <v>240.64826217648999</v>
      </c>
      <c r="U92" s="22">
        <v>327.45110791003015</v>
      </c>
      <c r="V92" s="22">
        <v>259.22869199844007</v>
      </c>
      <c r="W92" s="22">
        <v>451.31407980785986</v>
      </c>
      <c r="X92" s="22">
        <v>369.62683658923999</v>
      </c>
      <c r="Y92" s="22">
        <v>422.32245406661025</v>
      </c>
      <c r="Z92" s="22">
        <v>591.61803493619038</v>
      </c>
      <c r="AA92" s="22">
        <v>563.10353047817057</v>
      </c>
      <c r="AB92" s="22">
        <v>563.72962135796979</v>
      </c>
    </row>
    <row r="93" spans="1:28" s="1" customFormat="1" ht="11.1" customHeight="1" x14ac:dyDescent="0.2">
      <c r="A93" s="7" t="s">
        <v>34</v>
      </c>
      <c r="B93" s="60" t="s">
        <v>5</v>
      </c>
      <c r="C93" s="22" t="s">
        <v>49</v>
      </c>
      <c r="D93" s="22" t="s">
        <v>49</v>
      </c>
      <c r="E93" s="22" t="s">
        <v>49</v>
      </c>
      <c r="F93" s="22" t="s">
        <v>49</v>
      </c>
      <c r="G93" s="22" t="s">
        <v>49</v>
      </c>
      <c r="H93" s="22" t="s">
        <v>49</v>
      </c>
      <c r="I93" s="22" t="s">
        <v>49</v>
      </c>
      <c r="J93" s="22" t="s">
        <v>49</v>
      </c>
      <c r="K93" s="22" t="s">
        <v>49</v>
      </c>
      <c r="L93" s="22" t="s">
        <v>49</v>
      </c>
      <c r="M93" s="22" t="s">
        <v>49</v>
      </c>
      <c r="N93" s="22" t="s">
        <v>49</v>
      </c>
      <c r="O93" s="22" t="s">
        <v>49</v>
      </c>
      <c r="P93" s="22" t="s">
        <v>49</v>
      </c>
      <c r="Q93" s="22" t="s">
        <v>49</v>
      </c>
      <c r="R93" s="22" t="s">
        <v>49</v>
      </c>
      <c r="S93" s="22" t="s">
        <v>49</v>
      </c>
      <c r="T93" s="22">
        <v>229.58066730649</v>
      </c>
      <c r="U93" s="22">
        <v>323.75093262703012</v>
      </c>
      <c r="V93" s="22">
        <v>258.49708080544008</v>
      </c>
      <c r="W93" s="22">
        <v>448.67701077385988</v>
      </c>
      <c r="X93" s="22">
        <v>366.58033100323996</v>
      </c>
      <c r="Y93" s="22">
        <v>420.35102744961023</v>
      </c>
      <c r="Z93" s="22">
        <v>589.91349143919035</v>
      </c>
      <c r="AA93" s="22">
        <v>560.23592627217056</v>
      </c>
      <c r="AB93" s="22">
        <v>562.70726888696981</v>
      </c>
    </row>
    <row r="94" spans="1:28" s="1" customFormat="1" ht="11.1" customHeight="1" x14ac:dyDescent="0.2">
      <c r="A94" s="7" t="s">
        <v>35</v>
      </c>
      <c r="B94" s="60" t="s">
        <v>5</v>
      </c>
      <c r="C94" s="22" t="s">
        <v>49</v>
      </c>
      <c r="D94" s="22" t="s">
        <v>49</v>
      </c>
      <c r="E94" s="22" t="s">
        <v>49</v>
      </c>
      <c r="F94" s="22" t="s">
        <v>49</v>
      </c>
      <c r="G94" s="22" t="s">
        <v>49</v>
      </c>
      <c r="H94" s="22" t="s">
        <v>49</v>
      </c>
      <c r="I94" s="22" t="s">
        <v>49</v>
      </c>
      <c r="J94" s="22" t="s">
        <v>49</v>
      </c>
      <c r="K94" s="22" t="s">
        <v>49</v>
      </c>
      <c r="L94" s="22" t="s">
        <v>49</v>
      </c>
      <c r="M94" s="22" t="s">
        <v>49</v>
      </c>
      <c r="N94" s="22" t="s">
        <v>49</v>
      </c>
      <c r="O94" s="22" t="s">
        <v>49</v>
      </c>
      <c r="P94" s="22" t="s">
        <v>49</v>
      </c>
      <c r="Q94" s="22" t="s">
        <v>49</v>
      </c>
      <c r="R94" s="22" t="s">
        <v>49</v>
      </c>
      <c r="S94" s="22" t="s">
        <v>49</v>
      </c>
      <c r="T94" s="22">
        <v>11.067594870000001</v>
      </c>
      <c r="U94" s="22">
        <v>3.7001752830000001</v>
      </c>
      <c r="V94" s="22">
        <v>0.73161119299999999</v>
      </c>
      <c r="W94" s="22">
        <v>2.637069034</v>
      </c>
      <c r="X94" s="22">
        <v>3.0465055859999999</v>
      </c>
      <c r="Y94" s="22">
        <v>1.9714266170000001</v>
      </c>
      <c r="Z94" s="22">
        <v>1.704543497</v>
      </c>
      <c r="AA94" s="22">
        <v>2.8676042060000002</v>
      </c>
      <c r="AB94" s="22">
        <v>1.022352471</v>
      </c>
    </row>
    <row r="95" spans="1:28" s="1" customFormat="1" ht="11.1" customHeight="1" x14ac:dyDescent="0.2">
      <c r="A95" s="24" t="s">
        <v>57</v>
      </c>
      <c r="B95" s="61" t="s">
        <v>5</v>
      </c>
      <c r="C95" s="26" t="s">
        <v>49</v>
      </c>
      <c r="D95" s="26" t="s">
        <v>49</v>
      </c>
      <c r="E95" s="26" t="s">
        <v>49</v>
      </c>
      <c r="F95" s="26" t="s">
        <v>49</v>
      </c>
      <c r="G95" s="26" t="s">
        <v>49</v>
      </c>
      <c r="H95" s="26" t="s">
        <v>49</v>
      </c>
      <c r="I95" s="26" t="s">
        <v>49</v>
      </c>
      <c r="J95" s="26" t="s">
        <v>49</v>
      </c>
      <c r="K95" s="26" t="s">
        <v>49</v>
      </c>
      <c r="L95" s="26" t="s">
        <v>49</v>
      </c>
      <c r="M95" s="26" t="s">
        <v>49</v>
      </c>
      <c r="N95" s="26" t="s">
        <v>49</v>
      </c>
      <c r="O95" s="26" t="s">
        <v>49</v>
      </c>
      <c r="P95" s="26" t="s">
        <v>49</v>
      </c>
      <c r="Q95" s="26" t="s">
        <v>49</v>
      </c>
      <c r="R95" s="26" t="s">
        <v>49</v>
      </c>
      <c r="S95" s="26" t="s">
        <v>49</v>
      </c>
      <c r="T95" s="26">
        <v>229.58066730649</v>
      </c>
      <c r="U95" s="26">
        <v>323.75093262703012</v>
      </c>
      <c r="V95" s="26">
        <v>258.49708080544008</v>
      </c>
      <c r="W95" s="26">
        <v>448.67701077385988</v>
      </c>
      <c r="X95" s="26">
        <v>366.58033100323996</v>
      </c>
      <c r="Y95" s="26">
        <v>420.35102744961023</v>
      </c>
      <c r="Z95" s="26">
        <v>589.91349143919035</v>
      </c>
      <c r="AA95" s="26">
        <v>560.23592627217056</v>
      </c>
      <c r="AB95" s="26">
        <v>562.70726888696981</v>
      </c>
    </row>
    <row r="96" spans="1:28" s="1" customFormat="1" ht="11.1" customHeight="1" x14ac:dyDescent="0.2">
      <c r="A96" s="28" t="s">
        <v>8</v>
      </c>
      <c r="B96" s="62" t="s">
        <v>5</v>
      </c>
      <c r="C96" s="29" t="s">
        <v>49</v>
      </c>
      <c r="D96" s="29" t="s">
        <v>49</v>
      </c>
      <c r="E96" s="29" t="s">
        <v>49</v>
      </c>
      <c r="F96" s="29" t="s">
        <v>49</v>
      </c>
      <c r="G96" s="29" t="s">
        <v>49</v>
      </c>
      <c r="H96" s="29" t="s">
        <v>49</v>
      </c>
      <c r="I96" s="29" t="s">
        <v>49</v>
      </c>
      <c r="J96" s="29" t="s">
        <v>49</v>
      </c>
      <c r="K96" s="29" t="s">
        <v>49</v>
      </c>
      <c r="L96" s="29" t="s">
        <v>49</v>
      </c>
      <c r="M96" s="29" t="s">
        <v>49</v>
      </c>
      <c r="N96" s="29" t="s">
        <v>49</v>
      </c>
      <c r="O96" s="29" t="s">
        <v>49</v>
      </c>
      <c r="P96" s="29" t="s">
        <v>49</v>
      </c>
      <c r="Q96" s="29" t="s">
        <v>49</v>
      </c>
      <c r="R96" s="29" t="s">
        <v>49</v>
      </c>
      <c r="S96" s="29" t="s">
        <v>49</v>
      </c>
      <c r="T96" s="29">
        <v>186.98775838862005</v>
      </c>
      <c r="U96" s="29">
        <v>259.65325465020004</v>
      </c>
      <c r="V96" s="29">
        <v>219.78148817350981</v>
      </c>
      <c r="W96" s="29">
        <v>322.92498956985975</v>
      </c>
      <c r="X96" s="29">
        <v>271.95660574630028</v>
      </c>
      <c r="Y96" s="29">
        <v>290.40661558448022</v>
      </c>
      <c r="Z96" s="29">
        <v>372.37670471009028</v>
      </c>
      <c r="AA96" s="29">
        <v>253.11065842578995</v>
      </c>
      <c r="AB96" s="29">
        <v>269.10065879171987</v>
      </c>
    </row>
    <row r="97" spans="1:28" s="1" customFormat="1" ht="11.1" customHeight="1" x14ac:dyDescent="0.2">
      <c r="A97" s="28" t="s">
        <v>10</v>
      </c>
      <c r="B97" s="62" t="s">
        <v>5</v>
      </c>
      <c r="C97" s="29" t="s">
        <v>49</v>
      </c>
      <c r="D97" s="29" t="s">
        <v>49</v>
      </c>
      <c r="E97" s="29" t="s">
        <v>49</v>
      </c>
      <c r="F97" s="29" t="s">
        <v>49</v>
      </c>
      <c r="G97" s="29" t="s">
        <v>49</v>
      </c>
      <c r="H97" s="29" t="s">
        <v>49</v>
      </c>
      <c r="I97" s="29" t="s">
        <v>49</v>
      </c>
      <c r="J97" s="29" t="s">
        <v>49</v>
      </c>
      <c r="K97" s="29" t="s">
        <v>49</v>
      </c>
      <c r="L97" s="29" t="s">
        <v>49</v>
      </c>
      <c r="M97" s="29" t="s">
        <v>49</v>
      </c>
      <c r="N97" s="29" t="s">
        <v>49</v>
      </c>
      <c r="O97" s="29" t="s">
        <v>49</v>
      </c>
      <c r="P97" s="29" t="s">
        <v>49</v>
      </c>
      <c r="Q97" s="29" t="s">
        <v>49</v>
      </c>
      <c r="R97" s="29" t="s">
        <v>49</v>
      </c>
      <c r="S97" s="29" t="s">
        <v>49</v>
      </c>
      <c r="T97" s="29">
        <v>55.625805783770012</v>
      </c>
      <c r="U97" s="29">
        <v>64.665081235650007</v>
      </c>
      <c r="V97" s="29">
        <v>63.810446114180039</v>
      </c>
      <c r="W97" s="29">
        <v>98.221663573010034</v>
      </c>
      <c r="X97" s="29">
        <v>93.860492381550003</v>
      </c>
      <c r="Y97" s="29">
        <v>81.092563723979978</v>
      </c>
      <c r="Z97" s="29">
        <v>79.530317025619965</v>
      </c>
      <c r="AA97" s="29">
        <v>95.03842599620998</v>
      </c>
      <c r="AB97" s="29">
        <v>78.407383374589912</v>
      </c>
    </row>
    <row r="98" spans="1:28" s="1" customFormat="1" ht="11.1" customHeight="1" x14ac:dyDescent="0.2">
      <c r="A98" s="28" t="s">
        <v>11</v>
      </c>
      <c r="B98" s="62" t="s">
        <v>5</v>
      </c>
      <c r="C98" s="29" t="s">
        <v>49</v>
      </c>
      <c r="D98" s="29" t="s">
        <v>49</v>
      </c>
      <c r="E98" s="29" t="s">
        <v>49</v>
      </c>
      <c r="F98" s="29" t="s">
        <v>49</v>
      </c>
      <c r="G98" s="29" t="s">
        <v>49</v>
      </c>
      <c r="H98" s="29" t="s">
        <v>49</v>
      </c>
      <c r="I98" s="29" t="s">
        <v>49</v>
      </c>
      <c r="J98" s="29" t="s">
        <v>49</v>
      </c>
      <c r="K98" s="29" t="s">
        <v>49</v>
      </c>
      <c r="L98" s="29" t="s">
        <v>49</v>
      </c>
      <c r="M98" s="29" t="s">
        <v>49</v>
      </c>
      <c r="N98" s="29" t="s">
        <v>49</v>
      </c>
      <c r="O98" s="29" t="s">
        <v>49</v>
      </c>
      <c r="P98" s="29" t="s">
        <v>49</v>
      </c>
      <c r="Q98" s="29" t="s">
        <v>49</v>
      </c>
      <c r="R98" s="29" t="s">
        <v>49</v>
      </c>
      <c r="S98" s="29" t="s">
        <v>49</v>
      </c>
      <c r="T98" s="29">
        <v>131.36195260484999</v>
      </c>
      <c r="U98" s="29">
        <v>194.98817341455006</v>
      </c>
      <c r="V98" s="29">
        <v>155.97104205932999</v>
      </c>
      <c r="W98" s="29">
        <v>224.70332599684986</v>
      </c>
      <c r="X98" s="29">
        <v>178.09611336475018</v>
      </c>
      <c r="Y98" s="29">
        <v>209.3140518605</v>
      </c>
      <c r="Z98" s="29">
        <v>292.84638768447024</v>
      </c>
      <c r="AA98" s="29">
        <v>158.07223242957986</v>
      </c>
      <c r="AB98" s="29">
        <v>190.69327541713</v>
      </c>
    </row>
    <row r="99" spans="1:28" s="1" customFormat="1" ht="11.1" customHeight="1" x14ac:dyDescent="0.2">
      <c r="A99" s="32" t="s">
        <v>9</v>
      </c>
      <c r="B99" s="62" t="s">
        <v>5</v>
      </c>
      <c r="C99" s="29" t="s">
        <v>49</v>
      </c>
      <c r="D99" s="29" t="s">
        <v>49</v>
      </c>
      <c r="E99" s="29" t="s">
        <v>49</v>
      </c>
      <c r="F99" s="29" t="s">
        <v>49</v>
      </c>
      <c r="G99" s="29" t="s">
        <v>49</v>
      </c>
      <c r="H99" s="29" t="s">
        <v>49</v>
      </c>
      <c r="I99" s="29" t="s">
        <v>49</v>
      </c>
      <c r="J99" s="29" t="s">
        <v>49</v>
      </c>
      <c r="K99" s="29" t="s">
        <v>49</v>
      </c>
      <c r="L99" s="29" t="s">
        <v>49</v>
      </c>
      <c r="M99" s="29" t="s">
        <v>49</v>
      </c>
      <c r="N99" s="29" t="s">
        <v>49</v>
      </c>
      <c r="O99" s="29" t="s">
        <v>49</v>
      </c>
      <c r="P99" s="29" t="s">
        <v>49</v>
      </c>
      <c r="Q99" s="29" t="s">
        <v>49</v>
      </c>
      <c r="R99" s="29" t="s">
        <v>49</v>
      </c>
      <c r="S99" s="29" t="s">
        <v>49</v>
      </c>
      <c r="T99" s="29">
        <v>42.592908917869998</v>
      </c>
      <c r="U99" s="29">
        <v>64.097677976829999</v>
      </c>
      <c r="V99" s="29">
        <v>38.715592631930008</v>
      </c>
      <c r="W99" s="29">
        <v>125.75202120400002</v>
      </c>
      <c r="X99" s="29">
        <v>94.62372525694002</v>
      </c>
      <c r="Y99" s="29">
        <v>129.94441186512992</v>
      </c>
      <c r="Z99" s="29">
        <v>217.53678672909996</v>
      </c>
      <c r="AA99" s="29">
        <v>307.12526784638004</v>
      </c>
      <c r="AB99" s="29">
        <v>293.60661009524995</v>
      </c>
    </row>
    <row r="100" spans="1:28" s="1" customFormat="1" ht="11.1" customHeight="1" x14ac:dyDescent="0.2">
      <c r="A100" s="28" t="s">
        <v>10</v>
      </c>
      <c r="B100" s="62" t="s">
        <v>5</v>
      </c>
      <c r="C100" s="29" t="s">
        <v>49</v>
      </c>
      <c r="D100" s="29" t="s">
        <v>49</v>
      </c>
      <c r="E100" s="29" t="s">
        <v>49</v>
      </c>
      <c r="F100" s="29" t="s">
        <v>49</v>
      </c>
      <c r="G100" s="29" t="s">
        <v>49</v>
      </c>
      <c r="H100" s="29" t="s">
        <v>49</v>
      </c>
      <c r="I100" s="29" t="s">
        <v>49</v>
      </c>
      <c r="J100" s="29" t="s">
        <v>49</v>
      </c>
      <c r="K100" s="29" t="s">
        <v>49</v>
      </c>
      <c r="L100" s="29" t="s">
        <v>49</v>
      </c>
      <c r="M100" s="29" t="s">
        <v>49</v>
      </c>
      <c r="N100" s="29" t="s">
        <v>49</v>
      </c>
      <c r="O100" s="29" t="s">
        <v>49</v>
      </c>
      <c r="P100" s="29" t="s">
        <v>49</v>
      </c>
      <c r="Q100" s="29" t="s">
        <v>49</v>
      </c>
      <c r="R100" s="29" t="s">
        <v>49</v>
      </c>
      <c r="S100" s="29" t="s">
        <v>49</v>
      </c>
      <c r="T100" s="29">
        <v>7.8477679462400012</v>
      </c>
      <c r="U100" s="29">
        <v>6.7088141997299999</v>
      </c>
      <c r="V100" s="29">
        <v>6.1762421800100009</v>
      </c>
      <c r="W100" s="29">
        <v>61.205953888710013</v>
      </c>
      <c r="X100" s="29">
        <v>24.81740652097</v>
      </c>
      <c r="Y100" s="29">
        <v>29.224073753319995</v>
      </c>
      <c r="Z100" s="29">
        <v>74.399299746749989</v>
      </c>
      <c r="AA100" s="29">
        <v>100.97465947278003</v>
      </c>
      <c r="AB100" s="29">
        <v>97.45430705280998</v>
      </c>
    </row>
    <row r="101" spans="1:28" s="1" customFormat="1" ht="11.1" customHeight="1" x14ac:dyDescent="0.2">
      <c r="A101" s="28" t="s">
        <v>11</v>
      </c>
      <c r="B101" s="62" t="s">
        <v>5</v>
      </c>
      <c r="C101" s="29" t="s">
        <v>49</v>
      </c>
      <c r="D101" s="29" t="s">
        <v>49</v>
      </c>
      <c r="E101" s="29" t="s">
        <v>49</v>
      </c>
      <c r="F101" s="29" t="s">
        <v>49</v>
      </c>
      <c r="G101" s="29" t="s">
        <v>49</v>
      </c>
      <c r="H101" s="29" t="s">
        <v>49</v>
      </c>
      <c r="I101" s="29" t="s">
        <v>49</v>
      </c>
      <c r="J101" s="29" t="s">
        <v>49</v>
      </c>
      <c r="K101" s="29" t="s">
        <v>49</v>
      </c>
      <c r="L101" s="29" t="s">
        <v>49</v>
      </c>
      <c r="M101" s="29" t="s">
        <v>49</v>
      </c>
      <c r="N101" s="29" t="s">
        <v>49</v>
      </c>
      <c r="O101" s="29" t="s">
        <v>49</v>
      </c>
      <c r="P101" s="29" t="s">
        <v>49</v>
      </c>
      <c r="Q101" s="29" t="s">
        <v>49</v>
      </c>
      <c r="R101" s="29" t="s">
        <v>49</v>
      </c>
      <c r="S101" s="29" t="s">
        <v>49</v>
      </c>
      <c r="T101" s="29">
        <v>34.745140971630001</v>
      </c>
      <c r="U101" s="29">
        <v>57.388863777100006</v>
      </c>
      <c r="V101" s="29">
        <v>32.539350451920001</v>
      </c>
      <c r="W101" s="29">
        <v>64.546067315290003</v>
      </c>
      <c r="X101" s="29">
        <v>69.806318735970009</v>
      </c>
      <c r="Y101" s="29">
        <v>100.72033811180998</v>
      </c>
      <c r="Z101" s="29">
        <v>143.13748698235003</v>
      </c>
      <c r="AA101" s="29">
        <v>206.15060837359999</v>
      </c>
      <c r="AB101" s="29">
        <v>196.15230304243997</v>
      </c>
    </row>
    <row r="102" spans="1:28" s="1" customFormat="1" ht="11.1" customHeight="1" x14ac:dyDescent="0.2">
      <c r="A102" s="24" t="s">
        <v>58</v>
      </c>
      <c r="B102" s="61" t="s">
        <v>5</v>
      </c>
      <c r="C102" s="26" t="s">
        <v>49</v>
      </c>
      <c r="D102" s="26" t="s">
        <v>49</v>
      </c>
      <c r="E102" s="26" t="s">
        <v>49</v>
      </c>
      <c r="F102" s="26" t="s">
        <v>49</v>
      </c>
      <c r="G102" s="26" t="s">
        <v>49</v>
      </c>
      <c r="H102" s="26" t="s">
        <v>49</v>
      </c>
      <c r="I102" s="26" t="s">
        <v>49</v>
      </c>
      <c r="J102" s="26" t="s">
        <v>49</v>
      </c>
      <c r="K102" s="26" t="s">
        <v>49</v>
      </c>
      <c r="L102" s="26" t="s">
        <v>49</v>
      </c>
      <c r="M102" s="26" t="s">
        <v>49</v>
      </c>
      <c r="N102" s="26" t="s">
        <v>49</v>
      </c>
      <c r="O102" s="26" t="s">
        <v>49</v>
      </c>
      <c r="P102" s="26" t="s">
        <v>49</v>
      </c>
      <c r="Q102" s="26" t="s">
        <v>49</v>
      </c>
      <c r="R102" s="26" t="s">
        <v>49</v>
      </c>
      <c r="S102" s="26" t="s">
        <v>49</v>
      </c>
      <c r="T102" s="27">
        <v>11.067594870000001</v>
      </c>
      <c r="U102" s="27">
        <v>3.7001752830000001</v>
      </c>
      <c r="V102" s="27">
        <v>0.73161119299999999</v>
      </c>
      <c r="W102" s="27">
        <v>2.637069034</v>
      </c>
      <c r="X102" s="27">
        <v>3.0465055859999999</v>
      </c>
      <c r="Y102" s="27">
        <v>1.9714266170000001</v>
      </c>
      <c r="Z102" s="27">
        <v>1.704543497</v>
      </c>
      <c r="AA102" s="27">
        <v>2.8676042060000002</v>
      </c>
      <c r="AB102" s="27">
        <v>1.022352471</v>
      </c>
    </row>
    <row r="103" spans="1:28" s="1" customFormat="1" ht="11.1" customHeight="1" x14ac:dyDescent="0.2">
      <c r="A103" s="28" t="s">
        <v>8</v>
      </c>
      <c r="B103" s="62" t="s">
        <v>5</v>
      </c>
      <c r="C103" s="29" t="s">
        <v>49</v>
      </c>
      <c r="D103" s="29" t="s">
        <v>49</v>
      </c>
      <c r="E103" s="29" t="s">
        <v>49</v>
      </c>
      <c r="F103" s="29" t="s">
        <v>49</v>
      </c>
      <c r="G103" s="29" t="s">
        <v>49</v>
      </c>
      <c r="H103" s="29" t="s">
        <v>49</v>
      </c>
      <c r="I103" s="29" t="s">
        <v>49</v>
      </c>
      <c r="J103" s="29" t="s">
        <v>49</v>
      </c>
      <c r="K103" s="29" t="s">
        <v>49</v>
      </c>
      <c r="L103" s="29" t="s">
        <v>49</v>
      </c>
      <c r="M103" s="29" t="s">
        <v>49</v>
      </c>
      <c r="N103" s="29" t="s">
        <v>49</v>
      </c>
      <c r="O103" s="29" t="s">
        <v>49</v>
      </c>
      <c r="P103" s="29" t="s">
        <v>49</v>
      </c>
      <c r="Q103" s="29" t="s">
        <v>49</v>
      </c>
      <c r="R103" s="29" t="s">
        <v>49</v>
      </c>
      <c r="S103" s="29" t="s">
        <v>49</v>
      </c>
      <c r="T103" s="30">
        <v>10.649684442</v>
      </c>
      <c r="U103" s="30">
        <v>3.3982634329999999</v>
      </c>
      <c r="V103" s="30">
        <v>0.43856675099999998</v>
      </c>
      <c r="W103" s="30">
        <v>1.2718188530000001</v>
      </c>
      <c r="X103" s="30">
        <v>2.9082133099999998</v>
      </c>
      <c r="Y103" s="30">
        <v>1.8811438039999999</v>
      </c>
      <c r="Z103" s="30">
        <v>1.583618215</v>
      </c>
      <c r="AA103" s="30">
        <v>2.7621755509999999</v>
      </c>
      <c r="AB103" s="30">
        <v>0.94826243999999993</v>
      </c>
    </row>
    <row r="104" spans="1:28" s="1" customFormat="1" ht="11.1" customHeight="1" x14ac:dyDescent="0.2">
      <c r="A104" s="28" t="s">
        <v>10</v>
      </c>
      <c r="B104" s="62" t="s">
        <v>5</v>
      </c>
      <c r="C104" s="29" t="s">
        <v>49</v>
      </c>
      <c r="D104" s="29" t="s">
        <v>49</v>
      </c>
      <c r="E104" s="29" t="s">
        <v>49</v>
      </c>
      <c r="F104" s="29" t="s">
        <v>49</v>
      </c>
      <c r="G104" s="29" t="s">
        <v>49</v>
      </c>
      <c r="H104" s="29" t="s">
        <v>49</v>
      </c>
      <c r="I104" s="29" t="s">
        <v>49</v>
      </c>
      <c r="J104" s="29" t="s">
        <v>49</v>
      </c>
      <c r="K104" s="29" t="s">
        <v>49</v>
      </c>
      <c r="L104" s="29" t="s">
        <v>49</v>
      </c>
      <c r="M104" s="29" t="s">
        <v>49</v>
      </c>
      <c r="N104" s="29" t="s">
        <v>49</v>
      </c>
      <c r="O104" s="29" t="s">
        <v>49</v>
      </c>
      <c r="P104" s="29" t="s">
        <v>49</v>
      </c>
      <c r="Q104" s="29" t="s">
        <v>49</v>
      </c>
      <c r="R104" s="29" t="s">
        <v>49</v>
      </c>
      <c r="S104" s="29" t="s">
        <v>49</v>
      </c>
      <c r="T104" s="30">
        <v>5.3211426000000006E-2</v>
      </c>
      <c r="U104" s="30">
        <v>8.5211309999999995E-3</v>
      </c>
      <c r="V104" s="30">
        <v>4.9212379999999997E-3</v>
      </c>
      <c r="W104" s="30">
        <v>3.1124537000000001E-2</v>
      </c>
      <c r="X104" s="30">
        <v>2.2540640000000001E-3</v>
      </c>
      <c r="Y104" s="30">
        <v>5.1949450000000003E-3</v>
      </c>
      <c r="Z104" s="30">
        <v>0.10760096399999999</v>
      </c>
      <c r="AA104" s="30">
        <v>0.38436999999999999</v>
      </c>
      <c r="AB104" s="30">
        <v>8.5319284999999995E-2</v>
      </c>
    </row>
    <row r="105" spans="1:28" s="1" customFormat="1" ht="11.1" customHeight="1" x14ac:dyDescent="0.2">
      <c r="A105" s="28" t="s">
        <v>11</v>
      </c>
      <c r="B105" s="62" t="s">
        <v>5</v>
      </c>
      <c r="C105" s="29" t="s">
        <v>49</v>
      </c>
      <c r="D105" s="29" t="s">
        <v>49</v>
      </c>
      <c r="E105" s="29" t="s">
        <v>49</v>
      </c>
      <c r="F105" s="29" t="s">
        <v>49</v>
      </c>
      <c r="G105" s="29" t="s">
        <v>49</v>
      </c>
      <c r="H105" s="29" t="s">
        <v>49</v>
      </c>
      <c r="I105" s="29" t="s">
        <v>49</v>
      </c>
      <c r="J105" s="29" t="s">
        <v>49</v>
      </c>
      <c r="K105" s="29" t="s">
        <v>49</v>
      </c>
      <c r="L105" s="29" t="s">
        <v>49</v>
      </c>
      <c r="M105" s="29" t="s">
        <v>49</v>
      </c>
      <c r="N105" s="29" t="s">
        <v>49</v>
      </c>
      <c r="O105" s="29" t="s">
        <v>49</v>
      </c>
      <c r="P105" s="29" t="s">
        <v>49</v>
      </c>
      <c r="Q105" s="29" t="s">
        <v>49</v>
      </c>
      <c r="R105" s="29" t="s">
        <v>49</v>
      </c>
      <c r="S105" s="29" t="s">
        <v>49</v>
      </c>
      <c r="T105" s="30">
        <v>10.596473016000001</v>
      </c>
      <c r="U105" s="30">
        <v>3.3897423020000002</v>
      </c>
      <c r="V105" s="30">
        <v>0.43364551299999998</v>
      </c>
      <c r="W105" s="30">
        <v>1.2406943159999999</v>
      </c>
      <c r="X105" s="30">
        <v>2.9059592460000001</v>
      </c>
      <c r="Y105" s="30">
        <v>1.875948859</v>
      </c>
      <c r="Z105" s="30">
        <v>1.476017251</v>
      </c>
      <c r="AA105" s="30">
        <v>2.3778055509999998</v>
      </c>
      <c r="AB105" s="30">
        <v>0.86294315499999996</v>
      </c>
    </row>
    <row r="106" spans="1:28" s="1" customFormat="1" ht="11.1" customHeight="1" x14ac:dyDescent="0.2">
      <c r="A106" s="32" t="s">
        <v>9</v>
      </c>
      <c r="B106" s="62" t="s">
        <v>5</v>
      </c>
      <c r="C106" s="29" t="s">
        <v>49</v>
      </c>
      <c r="D106" s="29" t="s">
        <v>49</v>
      </c>
      <c r="E106" s="29" t="s">
        <v>49</v>
      </c>
      <c r="F106" s="29" t="s">
        <v>49</v>
      </c>
      <c r="G106" s="29" t="s">
        <v>49</v>
      </c>
      <c r="H106" s="29" t="s">
        <v>49</v>
      </c>
      <c r="I106" s="29" t="s">
        <v>49</v>
      </c>
      <c r="J106" s="29" t="s">
        <v>49</v>
      </c>
      <c r="K106" s="29" t="s">
        <v>49</v>
      </c>
      <c r="L106" s="29" t="s">
        <v>49</v>
      </c>
      <c r="M106" s="29" t="s">
        <v>49</v>
      </c>
      <c r="N106" s="29" t="s">
        <v>49</v>
      </c>
      <c r="O106" s="29" t="s">
        <v>49</v>
      </c>
      <c r="P106" s="29" t="s">
        <v>49</v>
      </c>
      <c r="Q106" s="29" t="s">
        <v>49</v>
      </c>
      <c r="R106" s="29" t="s">
        <v>49</v>
      </c>
      <c r="S106" s="29" t="s">
        <v>49</v>
      </c>
      <c r="T106" s="30">
        <v>0.417910428</v>
      </c>
      <c r="U106" s="30">
        <v>0.30191184999999998</v>
      </c>
      <c r="V106" s="30">
        <v>0.29304444200000002</v>
      </c>
      <c r="W106" s="30">
        <v>1.365250181</v>
      </c>
      <c r="X106" s="30">
        <v>0.13829227599999999</v>
      </c>
      <c r="Y106" s="30">
        <v>9.0282813000000003E-2</v>
      </c>
      <c r="Z106" s="30">
        <v>0.120925282</v>
      </c>
      <c r="AA106" s="30">
        <v>0.105428655</v>
      </c>
      <c r="AB106" s="30">
        <v>7.4090031000000001E-2</v>
      </c>
    </row>
    <row r="107" spans="1:28" s="1" customFormat="1" ht="11.1" customHeight="1" x14ac:dyDescent="0.2">
      <c r="A107" s="28" t="s">
        <v>10</v>
      </c>
      <c r="B107" s="62" t="s">
        <v>5</v>
      </c>
      <c r="C107" s="29" t="s">
        <v>49</v>
      </c>
      <c r="D107" s="29" t="s">
        <v>49</v>
      </c>
      <c r="E107" s="29" t="s">
        <v>49</v>
      </c>
      <c r="F107" s="29" t="s">
        <v>49</v>
      </c>
      <c r="G107" s="29" t="s">
        <v>49</v>
      </c>
      <c r="H107" s="29" t="s">
        <v>49</v>
      </c>
      <c r="I107" s="29" t="s">
        <v>49</v>
      </c>
      <c r="J107" s="29" t="s">
        <v>49</v>
      </c>
      <c r="K107" s="29" t="s">
        <v>49</v>
      </c>
      <c r="L107" s="29" t="s">
        <v>49</v>
      </c>
      <c r="M107" s="29" t="s">
        <v>49</v>
      </c>
      <c r="N107" s="29" t="s">
        <v>49</v>
      </c>
      <c r="O107" s="29" t="s">
        <v>49</v>
      </c>
      <c r="P107" s="29" t="s">
        <v>49</v>
      </c>
      <c r="Q107" s="29" t="s">
        <v>49</v>
      </c>
      <c r="R107" s="29" t="s">
        <v>49</v>
      </c>
      <c r="S107" s="29" t="s">
        <v>49</v>
      </c>
      <c r="T107" s="30">
        <v>0.417910428</v>
      </c>
      <c r="U107" s="30">
        <v>0.30191184999999998</v>
      </c>
      <c r="V107" s="30">
        <v>0.29304444200000002</v>
      </c>
      <c r="W107" s="30">
        <v>1.365250181</v>
      </c>
      <c r="X107" s="30">
        <v>0.13829227599999999</v>
      </c>
      <c r="Y107" s="30">
        <v>9.0282813000000003E-2</v>
      </c>
      <c r="Z107" s="30">
        <v>0.120925282</v>
      </c>
      <c r="AA107" s="30">
        <v>0.105428655</v>
      </c>
      <c r="AB107" s="30">
        <v>7.4090031000000001E-2</v>
      </c>
    </row>
    <row r="108" spans="1:28" s="1" customFormat="1" ht="11.1" customHeight="1" x14ac:dyDescent="0.2">
      <c r="A108" s="28" t="s">
        <v>11</v>
      </c>
      <c r="B108" s="62" t="s">
        <v>5</v>
      </c>
      <c r="C108" s="29" t="s">
        <v>49</v>
      </c>
      <c r="D108" s="29" t="s">
        <v>49</v>
      </c>
      <c r="E108" s="29" t="s">
        <v>49</v>
      </c>
      <c r="F108" s="29" t="s">
        <v>49</v>
      </c>
      <c r="G108" s="29" t="s">
        <v>49</v>
      </c>
      <c r="H108" s="29" t="s">
        <v>49</v>
      </c>
      <c r="I108" s="29" t="s">
        <v>49</v>
      </c>
      <c r="J108" s="29" t="s">
        <v>49</v>
      </c>
      <c r="K108" s="29" t="s">
        <v>49</v>
      </c>
      <c r="L108" s="29" t="s">
        <v>49</v>
      </c>
      <c r="M108" s="29" t="s">
        <v>49</v>
      </c>
      <c r="N108" s="29" t="s">
        <v>49</v>
      </c>
      <c r="O108" s="29" t="s">
        <v>49</v>
      </c>
      <c r="P108" s="29" t="s">
        <v>49</v>
      </c>
      <c r="Q108" s="29" t="s">
        <v>49</v>
      </c>
      <c r="R108" s="29" t="s">
        <v>49</v>
      </c>
      <c r="S108" s="29" t="s">
        <v>49</v>
      </c>
      <c r="T108" s="30">
        <v>0</v>
      </c>
      <c r="U108" s="30">
        <v>0</v>
      </c>
      <c r="V108" s="30">
        <v>0</v>
      </c>
      <c r="W108" s="30">
        <v>0</v>
      </c>
      <c r="X108" s="30">
        <v>0</v>
      </c>
      <c r="Y108" s="30">
        <v>0</v>
      </c>
      <c r="Z108" s="30">
        <v>0</v>
      </c>
      <c r="AA108" s="30">
        <v>0</v>
      </c>
      <c r="AB108" s="30">
        <v>0</v>
      </c>
    </row>
    <row r="109" spans="1:28" s="1" customFormat="1" ht="11.1" customHeight="1" x14ac:dyDescent="0.2">
      <c r="A109" s="7" t="s">
        <v>60</v>
      </c>
      <c r="B109" s="60" t="s">
        <v>5</v>
      </c>
      <c r="C109" s="22" t="s">
        <v>49</v>
      </c>
      <c r="D109" s="22" t="s">
        <v>49</v>
      </c>
      <c r="E109" s="22" t="s">
        <v>49</v>
      </c>
      <c r="F109" s="22" t="s">
        <v>49</v>
      </c>
      <c r="G109" s="22" t="s">
        <v>49</v>
      </c>
      <c r="H109" s="22" t="s">
        <v>49</v>
      </c>
      <c r="I109" s="22" t="s">
        <v>49</v>
      </c>
      <c r="J109" s="22" t="s">
        <v>49</v>
      </c>
      <c r="K109" s="22" t="s">
        <v>49</v>
      </c>
      <c r="L109" s="22" t="s">
        <v>49</v>
      </c>
      <c r="M109" s="22" t="s">
        <v>49</v>
      </c>
      <c r="N109" s="22" t="s">
        <v>49</v>
      </c>
      <c r="O109" s="22" t="s">
        <v>49</v>
      </c>
      <c r="P109" s="22" t="s">
        <v>49</v>
      </c>
      <c r="Q109" s="22" t="s">
        <v>49</v>
      </c>
      <c r="R109" s="22" t="s">
        <v>49</v>
      </c>
      <c r="S109" s="22" t="s">
        <v>49</v>
      </c>
      <c r="T109" s="22">
        <v>269.51120710556995</v>
      </c>
      <c r="U109" s="22">
        <v>254.74366716591027</v>
      </c>
      <c r="V109" s="22">
        <v>291.91880377661005</v>
      </c>
      <c r="W109" s="22">
        <v>333.16013746722001</v>
      </c>
      <c r="X109" s="22">
        <v>323.11497541317857</v>
      </c>
      <c r="Y109" s="22">
        <v>323.26036374394999</v>
      </c>
      <c r="Z109" s="22">
        <v>486.58412473556035</v>
      </c>
      <c r="AA109" s="22">
        <v>444.11318834235118</v>
      </c>
      <c r="AB109" s="22">
        <v>462.9845214174299</v>
      </c>
    </row>
    <row r="110" spans="1:28" s="1" customFormat="1" ht="11.1" customHeight="1" x14ac:dyDescent="0.2">
      <c r="A110" s="7" t="s">
        <v>50</v>
      </c>
      <c r="B110" s="60" t="s">
        <v>5</v>
      </c>
      <c r="C110" s="22" t="s">
        <v>49</v>
      </c>
      <c r="D110" s="22" t="s">
        <v>49</v>
      </c>
      <c r="E110" s="22" t="s">
        <v>49</v>
      </c>
      <c r="F110" s="22" t="s">
        <v>49</v>
      </c>
      <c r="G110" s="22" t="s">
        <v>49</v>
      </c>
      <c r="H110" s="22" t="s">
        <v>49</v>
      </c>
      <c r="I110" s="22" t="s">
        <v>49</v>
      </c>
      <c r="J110" s="22" t="s">
        <v>49</v>
      </c>
      <c r="K110" s="22" t="s">
        <v>49</v>
      </c>
      <c r="L110" s="22" t="s">
        <v>49</v>
      </c>
      <c r="M110" s="22" t="s">
        <v>49</v>
      </c>
      <c r="N110" s="22" t="s">
        <v>49</v>
      </c>
      <c r="O110" s="22" t="s">
        <v>49</v>
      </c>
      <c r="P110" s="22" t="s">
        <v>49</v>
      </c>
      <c r="Q110" s="22" t="s">
        <v>49</v>
      </c>
      <c r="R110" s="22" t="s">
        <v>49</v>
      </c>
      <c r="S110" s="22" t="s">
        <v>49</v>
      </c>
      <c r="T110" s="22">
        <v>258.16360076856995</v>
      </c>
      <c r="U110" s="22">
        <v>251.66755521591026</v>
      </c>
      <c r="V110" s="22">
        <v>288.52598584161007</v>
      </c>
      <c r="W110" s="22">
        <v>330.27137599721999</v>
      </c>
      <c r="X110" s="22">
        <v>318.75167390517856</v>
      </c>
      <c r="Y110" s="22">
        <v>322.85774706295001</v>
      </c>
      <c r="Z110" s="22">
        <v>485.64237313656037</v>
      </c>
      <c r="AA110" s="22">
        <v>441.09911813835117</v>
      </c>
      <c r="AB110" s="22">
        <v>461.94455065442992</v>
      </c>
    </row>
    <row r="111" spans="1:28" s="1" customFormat="1" ht="11.1" customHeight="1" x14ac:dyDescent="0.2">
      <c r="A111" s="7" t="s">
        <v>51</v>
      </c>
      <c r="B111" s="60" t="s">
        <v>5</v>
      </c>
      <c r="C111" s="22" t="s">
        <v>49</v>
      </c>
      <c r="D111" s="22" t="s">
        <v>49</v>
      </c>
      <c r="E111" s="22" t="s">
        <v>49</v>
      </c>
      <c r="F111" s="22" t="s">
        <v>49</v>
      </c>
      <c r="G111" s="22" t="s">
        <v>49</v>
      </c>
      <c r="H111" s="22" t="s">
        <v>49</v>
      </c>
      <c r="I111" s="22" t="s">
        <v>49</v>
      </c>
      <c r="J111" s="22" t="s">
        <v>49</v>
      </c>
      <c r="K111" s="22" t="s">
        <v>49</v>
      </c>
      <c r="L111" s="22" t="s">
        <v>49</v>
      </c>
      <c r="M111" s="22" t="s">
        <v>49</v>
      </c>
      <c r="N111" s="22" t="s">
        <v>49</v>
      </c>
      <c r="O111" s="22" t="s">
        <v>49</v>
      </c>
      <c r="P111" s="22" t="s">
        <v>49</v>
      </c>
      <c r="Q111" s="22" t="s">
        <v>49</v>
      </c>
      <c r="R111" s="22" t="s">
        <v>49</v>
      </c>
      <c r="S111" s="22" t="s">
        <v>49</v>
      </c>
      <c r="T111" s="22">
        <v>11.347606336999998</v>
      </c>
      <c r="U111" s="22">
        <v>3.07611195</v>
      </c>
      <c r="V111" s="22">
        <v>3.3928179350000001</v>
      </c>
      <c r="W111" s="22">
        <v>2.8887614699999999</v>
      </c>
      <c r="X111" s="22">
        <v>4.3633015080000002</v>
      </c>
      <c r="Y111" s="22">
        <v>0.40261668099999998</v>
      </c>
      <c r="Z111" s="22">
        <v>0.94175159900000005</v>
      </c>
      <c r="AA111" s="22">
        <v>3.0140702039999998</v>
      </c>
      <c r="AB111" s="22">
        <v>1.0399707630000001</v>
      </c>
    </row>
    <row r="112" spans="1:28" s="1" customFormat="1" ht="11.1" customHeight="1" x14ac:dyDescent="0.2">
      <c r="A112" s="24" t="s">
        <v>52</v>
      </c>
      <c r="B112" s="61" t="s">
        <v>5</v>
      </c>
      <c r="C112" s="26" t="s">
        <v>49</v>
      </c>
      <c r="D112" s="26" t="s">
        <v>49</v>
      </c>
      <c r="E112" s="26" t="s">
        <v>49</v>
      </c>
      <c r="F112" s="26" t="s">
        <v>49</v>
      </c>
      <c r="G112" s="26" t="s">
        <v>49</v>
      </c>
      <c r="H112" s="26" t="s">
        <v>49</v>
      </c>
      <c r="I112" s="26" t="s">
        <v>49</v>
      </c>
      <c r="J112" s="26" t="s">
        <v>49</v>
      </c>
      <c r="K112" s="26" t="s">
        <v>49</v>
      </c>
      <c r="L112" s="26" t="s">
        <v>49</v>
      </c>
      <c r="M112" s="26" t="s">
        <v>49</v>
      </c>
      <c r="N112" s="26" t="s">
        <v>49</v>
      </c>
      <c r="O112" s="26" t="s">
        <v>49</v>
      </c>
      <c r="P112" s="26" t="s">
        <v>49</v>
      </c>
      <c r="Q112" s="26" t="s">
        <v>49</v>
      </c>
      <c r="R112" s="26" t="s">
        <v>49</v>
      </c>
      <c r="S112" s="26" t="s">
        <v>49</v>
      </c>
      <c r="T112" s="26">
        <v>258.16360076856995</v>
      </c>
      <c r="U112" s="26">
        <v>251.66755521591026</v>
      </c>
      <c r="V112" s="26">
        <v>288.52598584161007</v>
      </c>
      <c r="W112" s="26">
        <v>330.27137599721999</v>
      </c>
      <c r="X112" s="26">
        <v>318.75167390517856</v>
      </c>
      <c r="Y112" s="26">
        <v>322.85774706295001</v>
      </c>
      <c r="Z112" s="26">
        <v>485.64237313656037</v>
      </c>
      <c r="AA112" s="26">
        <v>441.09911813835117</v>
      </c>
      <c r="AB112" s="26">
        <v>461.94455065442992</v>
      </c>
    </row>
    <row r="113" spans="1:33" s="1" customFormat="1" ht="11.1" customHeight="1" x14ac:dyDescent="0.2">
      <c r="A113" s="28" t="s">
        <v>8</v>
      </c>
      <c r="B113" s="62" t="s">
        <v>5</v>
      </c>
      <c r="C113" s="29" t="s">
        <v>49</v>
      </c>
      <c r="D113" s="29" t="s">
        <v>49</v>
      </c>
      <c r="E113" s="29" t="s">
        <v>49</v>
      </c>
      <c r="F113" s="29" t="s">
        <v>49</v>
      </c>
      <c r="G113" s="29" t="s">
        <v>49</v>
      </c>
      <c r="H113" s="29" t="s">
        <v>49</v>
      </c>
      <c r="I113" s="29" t="s">
        <v>49</v>
      </c>
      <c r="J113" s="29" t="s">
        <v>49</v>
      </c>
      <c r="K113" s="29" t="s">
        <v>49</v>
      </c>
      <c r="L113" s="29" t="s">
        <v>49</v>
      </c>
      <c r="M113" s="29" t="s">
        <v>49</v>
      </c>
      <c r="N113" s="29" t="s">
        <v>49</v>
      </c>
      <c r="O113" s="29" t="s">
        <v>49</v>
      </c>
      <c r="P113" s="29" t="s">
        <v>49</v>
      </c>
      <c r="Q113" s="29" t="s">
        <v>49</v>
      </c>
      <c r="R113" s="29" t="s">
        <v>49</v>
      </c>
      <c r="S113" s="29" t="s">
        <v>49</v>
      </c>
      <c r="T113" s="29">
        <v>232.88829994734007</v>
      </c>
      <c r="U113" s="29">
        <v>215.36210364792041</v>
      </c>
      <c r="V113" s="29">
        <v>206.03038114479011</v>
      </c>
      <c r="W113" s="29">
        <v>271.83078441970025</v>
      </c>
      <c r="X113" s="29">
        <v>268.8175762815398</v>
      </c>
      <c r="Y113" s="29">
        <v>221.81617863097006</v>
      </c>
      <c r="Z113" s="29">
        <v>296.56668423270941</v>
      </c>
      <c r="AA113" s="29">
        <v>229.3043105081403</v>
      </c>
      <c r="AB113" s="29">
        <v>207.78665683820989</v>
      </c>
    </row>
    <row r="114" spans="1:33" s="1" customFormat="1" ht="11.1" customHeight="1" x14ac:dyDescent="0.2">
      <c r="A114" s="28" t="s">
        <v>10</v>
      </c>
      <c r="B114" s="62" t="s">
        <v>5</v>
      </c>
      <c r="C114" s="29" t="s">
        <v>49</v>
      </c>
      <c r="D114" s="29" t="s">
        <v>49</v>
      </c>
      <c r="E114" s="29" t="s">
        <v>49</v>
      </c>
      <c r="F114" s="29" t="s">
        <v>49</v>
      </c>
      <c r="G114" s="29" t="s">
        <v>49</v>
      </c>
      <c r="H114" s="29" t="s">
        <v>49</v>
      </c>
      <c r="I114" s="29" t="s">
        <v>49</v>
      </c>
      <c r="J114" s="29" t="s">
        <v>49</v>
      </c>
      <c r="K114" s="29" t="s">
        <v>49</v>
      </c>
      <c r="L114" s="29" t="s">
        <v>49</v>
      </c>
      <c r="M114" s="29" t="s">
        <v>49</v>
      </c>
      <c r="N114" s="29" t="s">
        <v>49</v>
      </c>
      <c r="O114" s="29" t="s">
        <v>49</v>
      </c>
      <c r="P114" s="29" t="s">
        <v>49</v>
      </c>
      <c r="Q114" s="29" t="s">
        <v>49</v>
      </c>
      <c r="R114" s="29" t="s">
        <v>49</v>
      </c>
      <c r="S114" s="29" t="s">
        <v>49</v>
      </c>
      <c r="T114" s="29">
        <v>85.873504511590014</v>
      </c>
      <c r="U114" s="29">
        <v>73.359650560799949</v>
      </c>
      <c r="V114" s="29">
        <v>71.813602190839816</v>
      </c>
      <c r="W114" s="29">
        <v>67.723445743430204</v>
      </c>
      <c r="X114" s="29">
        <v>70.718200614520029</v>
      </c>
      <c r="Y114" s="29">
        <v>63.587593326760121</v>
      </c>
      <c r="Z114" s="29">
        <v>70.245751676709887</v>
      </c>
      <c r="AA114" s="29">
        <v>69.635187197320221</v>
      </c>
      <c r="AB114" s="29">
        <v>69.509519891309935</v>
      </c>
    </row>
    <row r="115" spans="1:33" s="1" customFormat="1" ht="11.1" customHeight="1" x14ac:dyDescent="0.2">
      <c r="A115" s="28" t="s">
        <v>11</v>
      </c>
      <c r="B115" s="62" t="s">
        <v>5</v>
      </c>
      <c r="C115" s="29" t="s">
        <v>49</v>
      </c>
      <c r="D115" s="29" t="s">
        <v>49</v>
      </c>
      <c r="E115" s="29" t="s">
        <v>49</v>
      </c>
      <c r="F115" s="29" t="s">
        <v>49</v>
      </c>
      <c r="G115" s="29" t="s">
        <v>49</v>
      </c>
      <c r="H115" s="29" t="s">
        <v>49</v>
      </c>
      <c r="I115" s="29" t="s">
        <v>49</v>
      </c>
      <c r="J115" s="29" t="s">
        <v>49</v>
      </c>
      <c r="K115" s="29" t="s">
        <v>49</v>
      </c>
      <c r="L115" s="29" t="s">
        <v>49</v>
      </c>
      <c r="M115" s="29" t="s">
        <v>49</v>
      </c>
      <c r="N115" s="29" t="s">
        <v>49</v>
      </c>
      <c r="O115" s="29" t="s">
        <v>49</v>
      </c>
      <c r="P115" s="29" t="s">
        <v>49</v>
      </c>
      <c r="Q115" s="29" t="s">
        <v>49</v>
      </c>
      <c r="R115" s="29" t="s">
        <v>49</v>
      </c>
      <c r="S115" s="29" t="s">
        <v>49</v>
      </c>
      <c r="T115" s="29">
        <v>147.01479543574979</v>
      </c>
      <c r="U115" s="29">
        <v>142.0024530871199</v>
      </c>
      <c r="V115" s="29">
        <v>134.21677895394993</v>
      </c>
      <c r="W115" s="29">
        <v>204.10733867627007</v>
      </c>
      <c r="X115" s="29">
        <v>198.09937566701873</v>
      </c>
      <c r="Y115" s="29">
        <v>158.22858530420999</v>
      </c>
      <c r="Z115" s="29">
        <v>226.32093255599949</v>
      </c>
      <c r="AA115" s="29">
        <v>159.66912331082028</v>
      </c>
      <c r="AB115" s="29">
        <v>138.27713694689999</v>
      </c>
    </row>
    <row r="116" spans="1:33" s="1" customFormat="1" ht="11.1" customHeight="1" x14ac:dyDescent="0.2">
      <c r="A116" s="32" t="s">
        <v>9</v>
      </c>
      <c r="B116" s="62" t="s">
        <v>5</v>
      </c>
      <c r="C116" s="29" t="s">
        <v>49</v>
      </c>
      <c r="D116" s="29" t="s">
        <v>49</v>
      </c>
      <c r="E116" s="29" t="s">
        <v>49</v>
      </c>
      <c r="F116" s="29" t="s">
        <v>49</v>
      </c>
      <c r="G116" s="29" t="s">
        <v>49</v>
      </c>
      <c r="H116" s="29" t="s">
        <v>49</v>
      </c>
      <c r="I116" s="29" t="s">
        <v>49</v>
      </c>
      <c r="J116" s="29" t="s">
        <v>49</v>
      </c>
      <c r="K116" s="29" t="s">
        <v>49</v>
      </c>
      <c r="L116" s="29" t="s">
        <v>49</v>
      </c>
      <c r="M116" s="29" t="s">
        <v>49</v>
      </c>
      <c r="N116" s="29" t="s">
        <v>49</v>
      </c>
      <c r="O116" s="29" t="s">
        <v>49</v>
      </c>
      <c r="P116" s="29" t="s">
        <v>49</v>
      </c>
      <c r="Q116" s="29" t="s">
        <v>49</v>
      </c>
      <c r="R116" s="29" t="s">
        <v>49</v>
      </c>
      <c r="S116" s="29" t="s">
        <v>49</v>
      </c>
      <c r="T116" s="29">
        <v>25.275300821229994</v>
      </c>
      <c r="U116" s="29">
        <v>36.305451567989998</v>
      </c>
      <c r="V116" s="29">
        <v>82.495604696819981</v>
      </c>
      <c r="W116" s="29">
        <v>58.440591577519989</v>
      </c>
      <c r="X116" s="29">
        <v>49.934097623640014</v>
      </c>
      <c r="Y116" s="29">
        <v>101.04156843198001</v>
      </c>
      <c r="Z116" s="29">
        <v>189.07568890384999</v>
      </c>
      <c r="AA116" s="29">
        <v>211.79480763021002</v>
      </c>
      <c r="AB116" s="29">
        <v>254.15789381622002</v>
      </c>
    </row>
    <row r="117" spans="1:33" s="1" customFormat="1" ht="11.1" customHeight="1" x14ac:dyDescent="0.2">
      <c r="A117" s="28" t="s">
        <v>10</v>
      </c>
      <c r="B117" s="62" t="s">
        <v>5</v>
      </c>
      <c r="C117" s="29" t="s">
        <v>49</v>
      </c>
      <c r="D117" s="29" t="s">
        <v>49</v>
      </c>
      <c r="E117" s="29" t="s">
        <v>49</v>
      </c>
      <c r="F117" s="29" t="s">
        <v>49</v>
      </c>
      <c r="G117" s="29" t="s">
        <v>49</v>
      </c>
      <c r="H117" s="29" t="s">
        <v>49</v>
      </c>
      <c r="I117" s="29" t="s">
        <v>49</v>
      </c>
      <c r="J117" s="29" t="s">
        <v>49</v>
      </c>
      <c r="K117" s="29" t="s">
        <v>49</v>
      </c>
      <c r="L117" s="29" t="s">
        <v>49</v>
      </c>
      <c r="M117" s="29" t="s">
        <v>49</v>
      </c>
      <c r="N117" s="29" t="s">
        <v>49</v>
      </c>
      <c r="O117" s="29" t="s">
        <v>49</v>
      </c>
      <c r="P117" s="29" t="s">
        <v>49</v>
      </c>
      <c r="Q117" s="29" t="s">
        <v>49</v>
      </c>
      <c r="R117" s="29" t="s">
        <v>49</v>
      </c>
      <c r="S117" s="29" t="s">
        <v>49</v>
      </c>
      <c r="T117" s="29">
        <v>4.9030957959600006</v>
      </c>
      <c r="U117" s="29">
        <v>7.7907451341800007</v>
      </c>
      <c r="V117" s="29">
        <v>6.4069527504000003</v>
      </c>
      <c r="W117" s="29">
        <v>6.8719514039000007</v>
      </c>
      <c r="X117" s="29">
        <v>9.1593286207899975</v>
      </c>
      <c r="Y117" s="29">
        <v>13.302220691270005</v>
      </c>
      <c r="Z117" s="29">
        <v>56.176105505449989</v>
      </c>
      <c r="AA117" s="29">
        <v>82.820945238359997</v>
      </c>
      <c r="AB117" s="29">
        <v>92.783727472149991</v>
      </c>
    </row>
    <row r="118" spans="1:33" s="1" customFormat="1" ht="11.1" customHeight="1" x14ac:dyDescent="0.2">
      <c r="A118" s="28" t="s">
        <v>11</v>
      </c>
      <c r="B118" s="62" t="s">
        <v>5</v>
      </c>
      <c r="C118" s="29" t="s">
        <v>49</v>
      </c>
      <c r="D118" s="29" t="s">
        <v>49</v>
      </c>
      <c r="E118" s="29" t="s">
        <v>49</v>
      </c>
      <c r="F118" s="29" t="s">
        <v>49</v>
      </c>
      <c r="G118" s="29" t="s">
        <v>49</v>
      </c>
      <c r="H118" s="29" t="s">
        <v>49</v>
      </c>
      <c r="I118" s="29" t="s">
        <v>49</v>
      </c>
      <c r="J118" s="29" t="s">
        <v>49</v>
      </c>
      <c r="K118" s="29" t="s">
        <v>49</v>
      </c>
      <c r="L118" s="29" t="s">
        <v>49</v>
      </c>
      <c r="M118" s="29" t="s">
        <v>49</v>
      </c>
      <c r="N118" s="29" t="s">
        <v>49</v>
      </c>
      <c r="O118" s="29" t="s">
        <v>49</v>
      </c>
      <c r="P118" s="29" t="s">
        <v>49</v>
      </c>
      <c r="Q118" s="29" t="s">
        <v>49</v>
      </c>
      <c r="R118" s="29" t="s">
        <v>49</v>
      </c>
      <c r="S118" s="29" t="s">
        <v>49</v>
      </c>
      <c r="T118" s="29">
        <v>20.372205025270002</v>
      </c>
      <c r="U118" s="29">
        <v>28.514706433809998</v>
      </c>
      <c r="V118" s="29">
        <v>76.088651946419986</v>
      </c>
      <c r="W118" s="29">
        <v>51.568640173619997</v>
      </c>
      <c r="X118" s="29">
        <v>40.77476900285</v>
      </c>
      <c r="Y118" s="29">
        <v>87.739347740710002</v>
      </c>
      <c r="Z118" s="29">
        <v>132.89958339840004</v>
      </c>
      <c r="AA118" s="29">
        <v>128.97386239184999</v>
      </c>
      <c r="AB118" s="29">
        <v>161.37416634407003</v>
      </c>
    </row>
    <row r="119" spans="1:33" s="1" customFormat="1" ht="11.1" customHeight="1" x14ac:dyDescent="0.2">
      <c r="A119" s="24" t="s">
        <v>53</v>
      </c>
      <c r="B119" s="61" t="s">
        <v>5</v>
      </c>
      <c r="C119" s="26" t="s">
        <v>49</v>
      </c>
      <c r="D119" s="26" t="s">
        <v>49</v>
      </c>
      <c r="E119" s="26" t="s">
        <v>49</v>
      </c>
      <c r="F119" s="26" t="s">
        <v>49</v>
      </c>
      <c r="G119" s="26" t="s">
        <v>49</v>
      </c>
      <c r="H119" s="26" t="s">
        <v>49</v>
      </c>
      <c r="I119" s="26" t="s">
        <v>49</v>
      </c>
      <c r="J119" s="26" t="s">
        <v>49</v>
      </c>
      <c r="K119" s="26" t="s">
        <v>49</v>
      </c>
      <c r="L119" s="26" t="s">
        <v>49</v>
      </c>
      <c r="M119" s="26" t="s">
        <v>49</v>
      </c>
      <c r="N119" s="26" t="s">
        <v>49</v>
      </c>
      <c r="O119" s="26" t="s">
        <v>49</v>
      </c>
      <c r="P119" s="26" t="s">
        <v>49</v>
      </c>
      <c r="Q119" s="26" t="s">
        <v>49</v>
      </c>
      <c r="R119" s="26" t="s">
        <v>49</v>
      </c>
      <c r="S119" s="26" t="s">
        <v>49</v>
      </c>
      <c r="T119" s="27">
        <v>11.347606336999998</v>
      </c>
      <c r="U119" s="27">
        <v>3.07611195</v>
      </c>
      <c r="V119" s="27">
        <v>3.3928179350000001</v>
      </c>
      <c r="W119" s="27">
        <v>2.8887614699999999</v>
      </c>
      <c r="X119" s="27">
        <v>4.3633015080000002</v>
      </c>
      <c r="Y119" s="27">
        <v>0.40261668099999998</v>
      </c>
      <c r="Z119" s="27">
        <v>0.94175159900000005</v>
      </c>
      <c r="AA119" s="27">
        <v>3.0140702039999998</v>
      </c>
      <c r="AB119" s="27">
        <v>1.0399707630000001</v>
      </c>
    </row>
    <row r="120" spans="1:33" s="1" customFormat="1" ht="11.1" customHeight="1" x14ac:dyDescent="0.2">
      <c r="A120" s="28" t="s">
        <v>8</v>
      </c>
      <c r="B120" s="62" t="s">
        <v>5</v>
      </c>
      <c r="C120" s="29" t="s">
        <v>49</v>
      </c>
      <c r="D120" s="29" t="s">
        <v>49</v>
      </c>
      <c r="E120" s="29" t="s">
        <v>49</v>
      </c>
      <c r="F120" s="29" t="s">
        <v>49</v>
      </c>
      <c r="G120" s="29" t="s">
        <v>49</v>
      </c>
      <c r="H120" s="29" t="s">
        <v>49</v>
      </c>
      <c r="I120" s="29" t="s">
        <v>49</v>
      </c>
      <c r="J120" s="29" t="s">
        <v>49</v>
      </c>
      <c r="K120" s="29" t="s">
        <v>49</v>
      </c>
      <c r="L120" s="29" t="s">
        <v>49</v>
      </c>
      <c r="M120" s="29" t="s">
        <v>49</v>
      </c>
      <c r="N120" s="29" t="s">
        <v>49</v>
      </c>
      <c r="O120" s="29" t="s">
        <v>49</v>
      </c>
      <c r="P120" s="29" t="s">
        <v>49</v>
      </c>
      <c r="Q120" s="29" t="s">
        <v>49</v>
      </c>
      <c r="R120" s="29" t="s">
        <v>49</v>
      </c>
      <c r="S120" s="29" t="s">
        <v>49</v>
      </c>
      <c r="T120" s="30">
        <v>11.097443663</v>
      </c>
      <c r="U120" s="30">
        <v>2.6204158500000001</v>
      </c>
      <c r="V120" s="30">
        <v>3.0970919970000002</v>
      </c>
      <c r="W120" s="30">
        <v>2.5734773660000001</v>
      </c>
      <c r="X120" s="30">
        <v>4.1965534050000004</v>
      </c>
      <c r="Y120" s="30">
        <v>0.21436621</v>
      </c>
      <c r="Z120" s="30">
        <v>0.82744075800000005</v>
      </c>
      <c r="AA120" s="30">
        <v>2.8859902480000001</v>
      </c>
      <c r="AB120" s="30">
        <v>0.93197188600000003</v>
      </c>
    </row>
    <row r="121" spans="1:33" s="1" customFormat="1" ht="11.1" customHeight="1" x14ac:dyDescent="0.2">
      <c r="A121" s="28" t="s">
        <v>10</v>
      </c>
      <c r="B121" s="62" t="s">
        <v>5</v>
      </c>
      <c r="C121" s="29" t="s">
        <v>49</v>
      </c>
      <c r="D121" s="29" t="s">
        <v>49</v>
      </c>
      <c r="E121" s="29" t="s">
        <v>49</v>
      </c>
      <c r="F121" s="29" t="s">
        <v>49</v>
      </c>
      <c r="G121" s="29" t="s">
        <v>49</v>
      </c>
      <c r="H121" s="29" t="s">
        <v>49</v>
      </c>
      <c r="I121" s="29" t="s">
        <v>49</v>
      </c>
      <c r="J121" s="29" t="s">
        <v>49</v>
      </c>
      <c r="K121" s="29" t="s">
        <v>49</v>
      </c>
      <c r="L121" s="29" t="s">
        <v>49</v>
      </c>
      <c r="M121" s="29" t="s">
        <v>49</v>
      </c>
      <c r="N121" s="29" t="s">
        <v>49</v>
      </c>
      <c r="O121" s="29" t="s">
        <v>49</v>
      </c>
      <c r="P121" s="29" t="s">
        <v>49</v>
      </c>
      <c r="Q121" s="29" t="s">
        <v>49</v>
      </c>
      <c r="R121" s="29" t="s">
        <v>49</v>
      </c>
      <c r="S121" s="29" t="s">
        <v>49</v>
      </c>
      <c r="T121" s="30">
        <v>8.0238652999999993E-2</v>
      </c>
      <c r="U121" s="30">
        <v>7.3760171999999999E-2</v>
      </c>
      <c r="V121" s="30">
        <v>0.102570515</v>
      </c>
      <c r="W121" s="30">
        <v>5.7993265000000002E-2</v>
      </c>
      <c r="X121" s="30">
        <v>1.6508174E-2</v>
      </c>
      <c r="Y121" s="30">
        <v>2.574209E-3</v>
      </c>
      <c r="Z121" s="30">
        <v>1.4604891E-2</v>
      </c>
      <c r="AA121" s="30">
        <v>6.063868E-3</v>
      </c>
      <c r="AB121" s="30">
        <v>1.9149098E-2</v>
      </c>
    </row>
    <row r="122" spans="1:33" s="1" customFormat="1" ht="11.1" customHeight="1" x14ac:dyDescent="0.2">
      <c r="A122" s="28" t="s">
        <v>11</v>
      </c>
      <c r="B122" s="62" t="s">
        <v>5</v>
      </c>
      <c r="C122" s="29" t="s">
        <v>49</v>
      </c>
      <c r="D122" s="29" t="s">
        <v>49</v>
      </c>
      <c r="E122" s="29" t="s">
        <v>49</v>
      </c>
      <c r="F122" s="29" t="s">
        <v>49</v>
      </c>
      <c r="G122" s="29" t="s">
        <v>49</v>
      </c>
      <c r="H122" s="29" t="s">
        <v>49</v>
      </c>
      <c r="I122" s="29" t="s">
        <v>49</v>
      </c>
      <c r="J122" s="29" t="s">
        <v>49</v>
      </c>
      <c r="K122" s="29" t="s">
        <v>49</v>
      </c>
      <c r="L122" s="29" t="s">
        <v>49</v>
      </c>
      <c r="M122" s="29" t="s">
        <v>49</v>
      </c>
      <c r="N122" s="29" t="s">
        <v>49</v>
      </c>
      <c r="O122" s="29" t="s">
        <v>49</v>
      </c>
      <c r="P122" s="29" t="s">
        <v>49</v>
      </c>
      <c r="Q122" s="29" t="s">
        <v>49</v>
      </c>
      <c r="R122" s="29" t="s">
        <v>49</v>
      </c>
      <c r="S122" s="29" t="s">
        <v>49</v>
      </c>
      <c r="T122" s="30">
        <v>11.017205010000001</v>
      </c>
      <c r="U122" s="30">
        <v>2.546655678</v>
      </c>
      <c r="V122" s="30">
        <v>2.9945214820000001</v>
      </c>
      <c r="W122" s="30">
        <v>2.5154841010000002</v>
      </c>
      <c r="X122" s="30">
        <v>4.1800452310000002</v>
      </c>
      <c r="Y122" s="30">
        <v>0.21179200100000001</v>
      </c>
      <c r="Z122" s="30">
        <v>0.81283586699999999</v>
      </c>
      <c r="AA122" s="30">
        <v>2.8799263800000001</v>
      </c>
      <c r="AB122" s="30">
        <v>0.91282278799999994</v>
      </c>
    </row>
    <row r="123" spans="1:33" s="1" customFormat="1" ht="11.1" customHeight="1" x14ac:dyDescent="0.2">
      <c r="A123" s="32" t="s">
        <v>9</v>
      </c>
      <c r="B123" s="62" t="s">
        <v>5</v>
      </c>
      <c r="C123" s="29" t="s">
        <v>49</v>
      </c>
      <c r="D123" s="29" t="s">
        <v>49</v>
      </c>
      <c r="E123" s="29" t="s">
        <v>49</v>
      </c>
      <c r="F123" s="29" t="s">
        <v>49</v>
      </c>
      <c r="G123" s="29" t="s">
        <v>49</v>
      </c>
      <c r="H123" s="29" t="s">
        <v>49</v>
      </c>
      <c r="I123" s="29" t="s">
        <v>49</v>
      </c>
      <c r="J123" s="29" t="s">
        <v>49</v>
      </c>
      <c r="K123" s="29" t="s">
        <v>49</v>
      </c>
      <c r="L123" s="29" t="s">
        <v>49</v>
      </c>
      <c r="M123" s="29" t="s">
        <v>49</v>
      </c>
      <c r="N123" s="29" t="s">
        <v>49</v>
      </c>
      <c r="O123" s="29" t="s">
        <v>49</v>
      </c>
      <c r="P123" s="29" t="s">
        <v>49</v>
      </c>
      <c r="Q123" s="29" t="s">
        <v>49</v>
      </c>
      <c r="R123" s="29" t="s">
        <v>49</v>
      </c>
      <c r="S123" s="29" t="s">
        <v>49</v>
      </c>
      <c r="T123" s="30">
        <v>0.25016267400000003</v>
      </c>
      <c r="U123" s="30">
        <v>0.45569609999999999</v>
      </c>
      <c r="V123" s="30">
        <v>0.29572593800000002</v>
      </c>
      <c r="W123" s="30">
        <v>0.31528410400000001</v>
      </c>
      <c r="X123" s="30">
        <v>0.16674810300000001</v>
      </c>
      <c r="Y123" s="30">
        <v>0.188250471</v>
      </c>
      <c r="Z123" s="30">
        <v>0.114310841</v>
      </c>
      <c r="AA123" s="30">
        <v>0.12807995599999999</v>
      </c>
      <c r="AB123" s="30">
        <v>0.10799887700000001</v>
      </c>
    </row>
    <row r="124" spans="1:33" s="1" customFormat="1" ht="11.1" customHeight="1" x14ac:dyDescent="0.2">
      <c r="A124" s="28" t="s">
        <v>10</v>
      </c>
      <c r="B124" s="62" t="s">
        <v>5</v>
      </c>
      <c r="C124" s="29" t="s">
        <v>49</v>
      </c>
      <c r="D124" s="29" t="s">
        <v>49</v>
      </c>
      <c r="E124" s="29" t="s">
        <v>49</v>
      </c>
      <c r="F124" s="29" t="s">
        <v>49</v>
      </c>
      <c r="G124" s="29" t="s">
        <v>49</v>
      </c>
      <c r="H124" s="29" t="s">
        <v>49</v>
      </c>
      <c r="I124" s="29" t="s">
        <v>49</v>
      </c>
      <c r="J124" s="29" t="s">
        <v>49</v>
      </c>
      <c r="K124" s="29" t="s">
        <v>49</v>
      </c>
      <c r="L124" s="29" t="s">
        <v>49</v>
      </c>
      <c r="M124" s="29" t="s">
        <v>49</v>
      </c>
      <c r="N124" s="29" t="s">
        <v>49</v>
      </c>
      <c r="O124" s="29" t="s">
        <v>49</v>
      </c>
      <c r="P124" s="29" t="s">
        <v>49</v>
      </c>
      <c r="Q124" s="29" t="s">
        <v>49</v>
      </c>
      <c r="R124" s="29" t="s">
        <v>49</v>
      </c>
      <c r="S124" s="29" t="s">
        <v>49</v>
      </c>
      <c r="T124" s="30">
        <v>0.25016267400000003</v>
      </c>
      <c r="U124" s="30">
        <v>0.45569609999999999</v>
      </c>
      <c r="V124" s="30">
        <v>0.29572593800000002</v>
      </c>
      <c r="W124" s="30">
        <v>0.31528410400000001</v>
      </c>
      <c r="X124" s="30">
        <v>0.16674810300000001</v>
      </c>
      <c r="Y124" s="30">
        <v>0.188250471</v>
      </c>
      <c r="Z124" s="30">
        <v>0.114310841</v>
      </c>
      <c r="AA124" s="30">
        <v>0.12807995599999999</v>
      </c>
      <c r="AB124" s="30">
        <v>0.10799887700000001</v>
      </c>
    </row>
    <row r="125" spans="1:33" s="1" customFormat="1" ht="11.1" customHeight="1" x14ac:dyDescent="0.2">
      <c r="A125" s="28" t="s">
        <v>11</v>
      </c>
      <c r="B125" s="62" t="s">
        <v>5</v>
      </c>
      <c r="C125" s="29" t="s">
        <v>49</v>
      </c>
      <c r="D125" s="29" t="s">
        <v>49</v>
      </c>
      <c r="E125" s="29" t="s">
        <v>49</v>
      </c>
      <c r="F125" s="29" t="s">
        <v>49</v>
      </c>
      <c r="G125" s="29" t="s">
        <v>49</v>
      </c>
      <c r="H125" s="29" t="s">
        <v>49</v>
      </c>
      <c r="I125" s="29" t="s">
        <v>49</v>
      </c>
      <c r="J125" s="29" t="s">
        <v>49</v>
      </c>
      <c r="K125" s="29" t="s">
        <v>49</v>
      </c>
      <c r="L125" s="29" t="s">
        <v>49</v>
      </c>
      <c r="M125" s="29" t="s">
        <v>49</v>
      </c>
      <c r="N125" s="29" t="s">
        <v>49</v>
      </c>
      <c r="O125" s="29" t="s">
        <v>49</v>
      </c>
      <c r="P125" s="29" t="s">
        <v>49</v>
      </c>
      <c r="Q125" s="29" t="s">
        <v>49</v>
      </c>
      <c r="R125" s="29" t="s">
        <v>49</v>
      </c>
      <c r="S125" s="29" t="s">
        <v>49</v>
      </c>
      <c r="T125" s="30">
        <v>0</v>
      </c>
      <c r="U125" s="30">
        <v>0</v>
      </c>
      <c r="V125" s="30">
        <v>0</v>
      </c>
      <c r="W125" s="30">
        <v>0</v>
      </c>
      <c r="X125" s="30">
        <v>0</v>
      </c>
      <c r="Y125" s="30">
        <v>0</v>
      </c>
      <c r="Z125" s="30">
        <v>0</v>
      </c>
      <c r="AA125" s="30">
        <v>0</v>
      </c>
      <c r="AB125" s="30">
        <v>0</v>
      </c>
    </row>
    <row r="126" spans="1:33" s="1" customFormat="1" ht="11.1" customHeight="1" x14ac:dyDescent="0.2">
      <c r="A126" s="7" t="s">
        <v>54</v>
      </c>
      <c r="B126" s="21" t="s">
        <v>5</v>
      </c>
      <c r="C126" s="23">
        <f>C127+C128</f>
        <v>1147.4641917317297</v>
      </c>
      <c r="D126" s="23">
        <f t="shared" ref="D126:K126" si="38">D127+D128</f>
        <v>1233.5518286707004</v>
      </c>
      <c r="E126" s="23">
        <f t="shared" si="38"/>
        <v>1301.9386915424</v>
      </c>
      <c r="F126" s="23">
        <f t="shared" si="38"/>
        <v>1421.6296960172203</v>
      </c>
      <c r="G126" s="23">
        <f t="shared" si="38"/>
        <v>1532.8300507163499</v>
      </c>
      <c r="H126" s="23">
        <f t="shared" si="38"/>
        <v>1639.5971542269801</v>
      </c>
      <c r="I126" s="23">
        <f t="shared" si="38"/>
        <v>1713.3893839139105</v>
      </c>
      <c r="J126" s="23">
        <f t="shared" si="38"/>
        <v>1766.0558903827803</v>
      </c>
      <c r="K126" s="23">
        <f t="shared" si="38"/>
        <v>1831.4602044585502</v>
      </c>
      <c r="L126" s="23">
        <f>L127+L128</f>
        <v>1646.7573708338284</v>
      </c>
      <c r="M126" s="23">
        <f>M127+M128</f>
        <v>1461.8238034041401</v>
      </c>
      <c r="N126" s="23">
        <v>1587.2912753687299</v>
      </c>
      <c r="O126" s="23">
        <v>1816.3029486050802</v>
      </c>
      <c r="P126" s="23">
        <v>1900.6239881543988</v>
      </c>
      <c r="Q126" s="23">
        <v>2065.1534663442071</v>
      </c>
      <c r="R126" s="23">
        <v>2335.1587137977604</v>
      </c>
      <c r="S126" s="23">
        <v>2395.9076954489374</v>
      </c>
      <c r="T126" s="23">
        <v>2493.7882979362003</v>
      </c>
      <c r="U126" s="23">
        <v>2480.7631591814029</v>
      </c>
      <c r="V126" s="23">
        <v>2526.3909620180139</v>
      </c>
      <c r="W126" s="23">
        <v>2806.4206526149019</v>
      </c>
      <c r="X126" s="23">
        <v>2811.5097074354803</v>
      </c>
      <c r="Y126" s="23">
        <v>2935.1121129464791</v>
      </c>
      <c r="Z126" s="23">
        <v>3161.0582226694455</v>
      </c>
      <c r="AA126" s="23">
        <v>3285.6572103755452</v>
      </c>
      <c r="AB126" s="23">
        <v>3489.6090630353833</v>
      </c>
      <c r="AC126" s="69"/>
      <c r="AD126" s="69"/>
      <c r="AE126" s="69"/>
      <c r="AF126" s="69"/>
      <c r="AG126" s="69"/>
    </row>
    <row r="127" spans="1:33" s="1" customFormat="1" ht="11.1" customHeight="1" x14ac:dyDescent="0.2">
      <c r="A127" s="37" t="s">
        <v>34</v>
      </c>
      <c r="B127" s="21" t="s">
        <v>5</v>
      </c>
      <c r="C127" s="23">
        <f t="shared" ref="C127:M127" si="39">C130</f>
        <v>1120.5003467317297</v>
      </c>
      <c r="D127" s="23">
        <f t="shared" si="39"/>
        <v>1202.6650256707003</v>
      </c>
      <c r="E127" s="23">
        <f t="shared" si="39"/>
        <v>1269.4179465423999</v>
      </c>
      <c r="F127" s="23">
        <f t="shared" si="39"/>
        <v>1381.9761020172202</v>
      </c>
      <c r="G127" s="23">
        <f t="shared" si="39"/>
        <v>1491.6809917163498</v>
      </c>
      <c r="H127" s="23">
        <f t="shared" si="39"/>
        <v>1595.3054702269801</v>
      </c>
      <c r="I127" s="23">
        <f t="shared" si="39"/>
        <v>1670.0538209139104</v>
      </c>
      <c r="J127" s="23">
        <f t="shared" si="39"/>
        <v>1720.7254153827803</v>
      </c>
      <c r="K127" s="23">
        <f t="shared" si="39"/>
        <v>1774.7886564585501</v>
      </c>
      <c r="L127" s="23">
        <f t="shared" si="39"/>
        <v>1604.3298898338285</v>
      </c>
      <c r="M127" s="23">
        <f t="shared" si="39"/>
        <v>1423.54573140414</v>
      </c>
      <c r="N127" s="23">
        <v>1541.48049436873</v>
      </c>
      <c r="O127" s="23">
        <v>1763.9344736050803</v>
      </c>
      <c r="P127" s="23">
        <v>1845.5709191543988</v>
      </c>
      <c r="Q127" s="23">
        <v>2003.9265333442072</v>
      </c>
      <c r="R127" s="23">
        <v>2267.7781547977602</v>
      </c>
      <c r="S127" s="23">
        <v>2326.8741294489373</v>
      </c>
      <c r="T127" s="23">
        <v>2419.9518331082004</v>
      </c>
      <c r="U127" s="23">
        <v>2414.3592159584027</v>
      </c>
      <c r="V127" s="23">
        <v>2461.0868847440138</v>
      </c>
      <c r="W127" s="23">
        <v>2733.6524031429017</v>
      </c>
      <c r="X127" s="23">
        <v>2746.6866533134803</v>
      </c>
      <c r="Y127" s="23">
        <v>2869.1078910894789</v>
      </c>
      <c r="Z127" s="23">
        <v>3089.8337134414455</v>
      </c>
      <c r="AA127" s="23">
        <v>3215.476957655545</v>
      </c>
      <c r="AB127" s="23">
        <v>3417.3761544273834</v>
      </c>
      <c r="AC127" s="69"/>
      <c r="AD127" s="69"/>
      <c r="AE127" s="69"/>
      <c r="AF127" s="69"/>
      <c r="AG127" s="69"/>
    </row>
    <row r="128" spans="1:33" s="1" customFormat="1" ht="11.1" customHeight="1" x14ac:dyDescent="0.2">
      <c r="A128" s="37" t="s">
        <v>35</v>
      </c>
      <c r="B128" s="21" t="s">
        <v>5</v>
      </c>
      <c r="C128" s="23">
        <f t="shared" ref="C128:M128" si="40">C145</f>
        <v>26.963844999999999</v>
      </c>
      <c r="D128" s="23">
        <f t="shared" si="40"/>
        <v>30.886803</v>
      </c>
      <c r="E128" s="23">
        <f t="shared" si="40"/>
        <v>32.520745000000005</v>
      </c>
      <c r="F128" s="23">
        <f t="shared" si="40"/>
        <v>39.653593999999998</v>
      </c>
      <c r="G128" s="23">
        <f t="shared" si="40"/>
        <v>41.149059000000001</v>
      </c>
      <c r="H128" s="23">
        <f t="shared" si="40"/>
        <v>44.291684000000004</v>
      </c>
      <c r="I128" s="23">
        <f t="shared" si="40"/>
        <v>43.335563</v>
      </c>
      <c r="J128" s="23">
        <f t="shared" si="40"/>
        <v>45.330474999999993</v>
      </c>
      <c r="K128" s="23">
        <f t="shared" si="40"/>
        <v>56.671548000000001</v>
      </c>
      <c r="L128" s="23">
        <f t="shared" si="40"/>
        <v>42.427481</v>
      </c>
      <c r="M128" s="23">
        <f t="shared" si="40"/>
        <v>38.278071999999995</v>
      </c>
      <c r="N128" s="23">
        <v>45.810780999999999</v>
      </c>
      <c r="O128" s="23">
        <v>52.368474999999997</v>
      </c>
      <c r="P128" s="23">
        <v>55.053069000000001</v>
      </c>
      <c r="Q128" s="23">
        <v>61.226932999999995</v>
      </c>
      <c r="R128" s="23">
        <v>67.380559000000005</v>
      </c>
      <c r="S128" s="23">
        <v>69.033566000000008</v>
      </c>
      <c r="T128" s="23">
        <v>73.83646482799999</v>
      </c>
      <c r="U128" s="23">
        <v>66.403943222999999</v>
      </c>
      <c r="V128" s="23">
        <v>65.304077273999994</v>
      </c>
      <c r="W128" s="23">
        <v>72.768249471999994</v>
      </c>
      <c r="X128" s="23">
        <v>64.823054122000002</v>
      </c>
      <c r="Y128" s="23">
        <v>66.004221857000005</v>
      </c>
      <c r="Z128" s="23">
        <v>71.224509228000002</v>
      </c>
      <c r="AA128" s="23">
        <v>70.180252719999999</v>
      </c>
      <c r="AB128" s="23">
        <v>72.232908608000002</v>
      </c>
    </row>
    <row r="129" spans="1:28" s="1" customFormat="1" ht="11.1" customHeight="1" x14ac:dyDescent="0.2">
      <c r="A129" s="38" t="s">
        <v>21</v>
      </c>
      <c r="B129" s="39" t="s">
        <v>5</v>
      </c>
      <c r="C129" s="40">
        <f>C130+C145</f>
        <v>1147.4641917317297</v>
      </c>
      <c r="D129" s="40">
        <f t="shared" ref="D129:H129" si="41">D130+D145</f>
        <v>1233.5518286707004</v>
      </c>
      <c r="E129" s="40">
        <f t="shared" si="41"/>
        <v>1301.9386915424</v>
      </c>
      <c r="F129" s="40">
        <f t="shared" si="41"/>
        <v>1421.6296960172203</v>
      </c>
      <c r="G129" s="40">
        <f t="shared" si="41"/>
        <v>1532.8300507163499</v>
      </c>
      <c r="H129" s="40">
        <f t="shared" si="41"/>
        <v>1639.5971542269801</v>
      </c>
      <c r="I129" s="41">
        <f>I130+I145</f>
        <v>1713.3893839139105</v>
      </c>
      <c r="J129" s="40">
        <f>J130+J145</f>
        <v>1766.0558903827803</v>
      </c>
      <c r="K129" s="40">
        <f>K130+K145</f>
        <v>1831.4602044585502</v>
      </c>
      <c r="L129" s="40">
        <f>L130+L145</f>
        <v>1646.7573708338284</v>
      </c>
      <c r="M129" s="40">
        <f>M130+M145</f>
        <v>1461.8238034041401</v>
      </c>
      <c r="N129" s="40">
        <v>1587.2912753687299</v>
      </c>
      <c r="O129" s="40">
        <v>1816.3029486050802</v>
      </c>
      <c r="P129" s="40">
        <v>1900.6239881543988</v>
      </c>
      <c r="Q129" s="40">
        <v>2065.1534663442071</v>
      </c>
      <c r="R129" s="40">
        <v>2335.1587137977604</v>
      </c>
      <c r="S129" s="40">
        <v>2395.9076954489374</v>
      </c>
      <c r="T129" s="40">
        <v>2493.7882979362003</v>
      </c>
      <c r="U129" s="40">
        <v>2480.7631591814029</v>
      </c>
      <c r="V129" s="40">
        <v>2526.3909620180139</v>
      </c>
      <c r="W129" s="40">
        <v>2806.4206526149019</v>
      </c>
      <c r="X129" s="40">
        <v>2811.5097074354803</v>
      </c>
      <c r="Y129" s="40">
        <v>2935.1121129464791</v>
      </c>
      <c r="Z129" s="40">
        <v>3161.0582226694455</v>
      </c>
      <c r="AA129" s="40">
        <v>3285.6572103755452</v>
      </c>
      <c r="AB129" s="41">
        <v>3489.6090630353833</v>
      </c>
    </row>
    <row r="130" spans="1:28" s="1" customFormat="1" ht="11.1" customHeight="1" x14ac:dyDescent="0.2">
      <c r="A130" s="38" t="s">
        <v>43</v>
      </c>
      <c r="B130" s="39" t="s">
        <v>5</v>
      </c>
      <c r="C130" s="42">
        <f t="shared" ref="C130:H130" si="42">C131+C138</f>
        <v>1120.5003467317297</v>
      </c>
      <c r="D130" s="42">
        <f t="shared" si="42"/>
        <v>1202.6650256707003</v>
      </c>
      <c r="E130" s="42">
        <f t="shared" si="42"/>
        <v>1269.4179465423999</v>
      </c>
      <c r="F130" s="42">
        <f t="shared" si="42"/>
        <v>1381.9761020172202</v>
      </c>
      <c r="G130" s="42">
        <f t="shared" si="42"/>
        <v>1491.6809917163498</v>
      </c>
      <c r="H130" s="42">
        <f t="shared" si="42"/>
        <v>1595.3054702269801</v>
      </c>
      <c r="I130" s="42">
        <v>1670.0538209139104</v>
      </c>
      <c r="J130" s="42">
        <f>J131+J138</f>
        <v>1720.7254153827803</v>
      </c>
      <c r="K130" s="42">
        <f>K131+K138</f>
        <v>1774.7886564585501</v>
      </c>
      <c r="L130" s="42">
        <f>L131+L138</f>
        <v>1604.3298898338285</v>
      </c>
      <c r="M130" s="42">
        <f>M131+M138</f>
        <v>1423.54573140414</v>
      </c>
      <c r="N130" s="42">
        <v>1541.48049436873</v>
      </c>
      <c r="O130" s="42">
        <v>1763.9344736050803</v>
      </c>
      <c r="P130" s="42">
        <v>1845.5709191543988</v>
      </c>
      <c r="Q130" s="42">
        <v>2003.9265333442072</v>
      </c>
      <c r="R130" s="42">
        <v>2267.7781547977602</v>
      </c>
      <c r="S130" s="42">
        <v>2326.8741294489373</v>
      </c>
      <c r="T130" s="42">
        <v>2419.9518331082004</v>
      </c>
      <c r="U130" s="42">
        <v>2414.3592159584027</v>
      </c>
      <c r="V130" s="42">
        <v>2461.0868847440138</v>
      </c>
      <c r="W130" s="42">
        <v>2733.6524031429017</v>
      </c>
      <c r="X130" s="42">
        <v>2746.6866533134803</v>
      </c>
      <c r="Y130" s="42">
        <v>2869.1078910894789</v>
      </c>
      <c r="Z130" s="42">
        <v>3089.8337134414455</v>
      </c>
      <c r="AA130" s="42">
        <v>3215.476957655545</v>
      </c>
      <c r="AB130" s="42">
        <v>3417.3761544273834</v>
      </c>
    </row>
    <row r="131" spans="1:28" s="1" customFormat="1" ht="11.1" customHeight="1" x14ac:dyDescent="0.2">
      <c r="A131" s="28" t="s">
        <v>8</v>
      </c>
      <c r="B131" s="15" t="s">
        <v>5</v>
      </c>
      <c r="C131" s="29">
        <f t="shared" ref="C131:H131" si="43">C132+C135</f>
        <v>684.46581250216957</v>
      </c>
      <c r="D131" s="29">
        <f t="shared" si="43"/>
        <v>706.4198789755502</v>
      </c>
      <c r="E131" s="29">
        <f t="shared" si="43"/>
        <v>767.62066068565991</v>
      </c>
      <c r="F131" s="29">
        <f t="shared" si="43"/>
        <v>887.87952695779018</v>
      </c>
      <c r="G131" s="29">
        <f t="shared" si="43"/>
        <v>984.40946834101976</v>
      </c>
      <c r="H131" s="29">
        <f t="shared" si="43"/>
        <v>1060.0503674690301</v>
      </c>
      <c r="I131" s="33">
        <v>1112.7507164404403</v>
      </c>
      <c r="J131" s="29">
        <f>J132+J135</f>
        <v>1137.4922195142901</v>
      </c>
      <c r="K131" s="29">
        <f>K132+K135</f>
        <v>1178.56918799153</v>
      </c>
      <c r="L131" s="29">
        <f>L132+L135</f>
        <v>1067.1028571708084</v>
      </c>
      <c r="M131" s="29">
        <f>M132+M135</f>
        <v>881.12938276584998</v>
      </c>
      <c r="N131" s="29">
        <v>989.325503045</v>
      </c>
      <c r="O131" s="29">
        <v>1195.5215146185501</v>
      </c>
      <c r="P131" s="29">
        <v>1309.0919656199287</v>
      </c>
      <c r="Q131" s="29">
        <v>1494.4903402132672</v>
      </c>
      <c r="R131" s="29">
        <v>1692.7294525979223</v>
      </c>
      <c r="S131" s="29">
        <v>1713.8398487052225</v>
      </c>
      <c r="T131" s="29">
        <v>1766.7852246878169</v>
      </c>
      <c r="U131" s="29">
        <v>1732.1195752136096</v>
      </c>
      <c r="V131" s="29">
        <v>1803.4183494324579</v>
      </c>
      <c r="W131" s="29">
        <v>1967.4707623252757</v>
      </c>
      <c r="X131" s="29">
        <v>1914.6359055791245</v>
      </c>
      <c r="Y131" s="29">
        <v>1978.508308150208</v>
      </c>
      <c r="Z131" s="29">
        <v>2146.976634320331</v>
      </c>
      <c r="AA131" s="29">
        <v>2166.9109501246853</v>
      </c>
      <c r="AB131" s="29">
        <v>2283.8125447021334</v>
      </c>
    </row>
    <row r="132" spans="1:28" s="1" customFormat="1" ht="11.1" customHeight="1" x14ac:dyDescent="0.2">
      <c r="A132" s="28" t="s">
        <v>12</v>
      </c>
      <c r="B132" s="15" t="s">
        <v>5</v>
      </c>
      <c r="C132" s="29">
        <f t="shared" ref="C132:H132" si="44">C133+C134</f>
        <v>673.64885631502955</v>
      </c>
      <c r="D132" s="29">
        <f t="shared" si="44"/>
        <v>695.1183690410902</v>
      </c>
      <c r="E132" s="29">
        <f t="shared" si="44"/>
        <v>755.41365396060996</v>
      </c>
      <c r="F132" s="29">
        <f t="shared" si="44"/>
        <v>873.62981481252018</v>
      </c>
      <c r="G132" s="29">
        <f t="shared" si="44"/>
        <v>968.72603082263981</v>
      </c>
      <c r="H132" s="29">
        <f t="shared" si="44"/>
        <v>1043.18997611137</v>
      </c>
      <c r="I132" s="33">
        <v>1096.4562129255703</v>
      </c>
      <c r="J132" s="29">
        <f>SUM(J133:J134)</f>
        <v>1120.8033084109102</v>
      </c>
      <c r="K132" s="29">
        <f>SUM(K133:K134)</f>
        <v>1161.1544118405</v>
      </c>
      <c r="L132" s="29">
        <f>SUM(L133:L134)</f>
        <v>1052.4109324351684</v>
      </c>
      <c r="M132" s="29">
        <f>SUM(M133:M134)</f>
        <v>871.51856641553002</v>
      </c>
      <c r="N132" s="29">
        <v>979.85071769612</v>
      </c>
      <c r="O132" s="29">
        <v>1182.8652338314701</v>
      </c>
      <c r="P132" s="29">
        <v>1294.7770789408087</v>
      </c>
      <c r="Q132" s="29">
        <v>1476.9304859515773</v>
      </c>
      <c r="R132" s="29">
        <v>1674.1638270105507</v>
      </c>
      <c r="S132" s="29">
        <v>1695.6668903136635</v>
      </c>
      <c r="T132" s="29">
        <v>1747.968105933232</v>
      </c>
      <c r="U132" s="29">
        <v>1714.7434374676118</v>
      </c>
      <c r="V132" s="29">
        <v>1784.7670013806503</v>
      </c>
      <c r="W132" s="29">
        <v>1947.1470543222047</v>
      </c>
      <c r="X132" s="29">
        <v>1895.2784342638533</v>
      </c>
      <c r="Y132" s="29">
        <v>1959.3298201853377</v>
      </c>
      <c r="Z132" s="29">
        <v>2126.6285807176105</v>
      </c>
      <c r="AA132" s="29">
        <v>2145.8628986849267</v>
      </c>
      <c r="AB132" s="29">
        <v>2261.2209317586535</v>
      </c>
    </row>
    <row r="133" spans="1:28" s="1" customFormat="1" ht="11.1" customHeight="1" x14ac:dyDescent="0.2">
      <c r="A133" s="28" t="s">
        <v>10</v>
      </c>
      <c r="B133" s="15" t="s">
        <v>5</v>
      </c>
      <c r="C133" s="29">
        <v>212.71668770274997</v>
      </c>
      <c r="D133" s="29">
        <v>239.90197671935042</v>
      </c>
      <c r="E133" s="29">
        <v>255.38086576725976</v>
      </c>
      <c r="F133" s="29">
        <v>291.17930168278991</v>
      </c>
      <c r="G133" s="29">
        <v>325.31930749783959</v>
      </c>
      <c r="H133" s="29">
        <v>297.05542620950018</v>
      </c>
      <c r="I133" s="33">
        <v>294.14219232487977</v>
      </c>
      <c r="J133" s="29">
        <v>294.62665729080004</v>
      </c>
      <c r="K133" s="29">
        <v>300.18923245483029</v>
      </c>
      <c r="L133" s="29">
        <v>312.78945840729961</v>
      </c>
      <c r="M133" s="29">
        <v>251.89933890133941</v>
      </c>
      <c r="N133" s="29">
        <v>257.78079554476011</v>
      </c>
      <c r="O133" s="29">
        <v>282.03907863821996</v>
      </c>
      <c r="P133" s="29">
        <v>298.44898489100035</v>
      </c>
      <c r="Q133" s="29">
        <v>322.6741753666854</v>
      </c>
      <c r="R133" s="29">
        <v>352.89686339150973</v>
      </c>
      <c r="S133" s="29">
        <v>340.78696798641005</v>
      </c>
      <c r="T133" s="29">
        <v>316.5242880420692</v>
      </c>
      <c r="U133" s="29">
        <v>290.80077678034951</v>
      </c>
      <c r="V133" s="29">
        <v>282.13609851090979</v>
      </c>
      <c r="W133" s="29">
        <v>301.66188007160849</v>
      </c>
      <c r="X133" s="29">
        <v>319.32382260529073</v>
      </c>
      <c r="Y133" s="29">
        <v>330.19536802267879</v>
      </c>
      <c r="Z133" s="29">
        <v>340.36735715008916</v>
      </c>
      <c r="AA133" s="29">
        <v>347.59001882884058</v>
      </c>
      <c r="AB133" s="29">
        <v>363.60721170245063</v>
      </c>
    </row>
    <row r="134" spans="1:28" s="1" customFormat="1" ht="11.1" customHeight="1" x14ac:dyDescent="0.2">
      <c r="A134" s="28" t="s">
        <v>11</v>
      </c>
      <c r="B134" s="15" t="s">
        <v>5</v>
      </c>
      <c r="C134" s="29">
        <v>460.93216861227961</v>
      </c>
      <c r="D134" s="29">
        <v>455.21639232173982</v>
      </c>
      <c r="E134" s="29">
        <v>500.03278819335026</v>
      </c>
      <c r="F134" s="29">
        <v>582.45051312973033</v>
      </c>
      <c r="G134" s="29">
        <v>643.40672332480017</v>
      </c>
      <c r="H134" s="29">
        <v>746.13454990186983</v>
      </c>
      <c r="I134" s="33">
        <v>802.31402060069047</v>
      </c>
      <c r="J134" s="29">
        <v>826.17665112011002</v>
      </c>
      <c r="K134" s="29">
        <v>860.96517938566956</v>
      </c>
      <c r="L134" s="29">
        <v>739.62147402786889</v>
      </c>
      <c r="M134" s="29">
        <v>619.61922751419058</v>
      </c>
      <c r="N134" s="29">
        <v>722.06992215135983</v>
      </c>
      <c r="O134" s="29">
        <v>900.82615519324997</v>
      </c>
      <c r="P134" s="29">
        <v>996.32809404980821</v>
      </c>
      <c r="Q134" s="29">
        <v>1154.2563105848919</v>
      </c>
      <c r="R134" s="29">
        <v>1321.2669636190442</v>
      </c>
      <c r="S134" s="29">
        <v>1354.8799223272508</v>
      </c>
      <c r="T134" s="29">
        <v>1431.4438178911591</v>
      </c>
      <c r="U134" s="29">
        <v>1423.9426606872582</v>
      </c>
      <c r="V134" s="29">
        <v>1502.6309028697392</v>
      </c>
      <c r="W134" s="29">
        <v>1645.4851742505864</v>
      </c>
      <c r="X134" s="29">
        <v>1575.9546116585611</v>
      </c>
      <c r="Y134" s="29">
        <v>1629.1344521626575</v>
      </c>
      <c r="Z134" s="29">
        <v>1786.261223567521</v>
      </c>
      <c r="AA134" s="29">
        <v>1798.2728798560781</v>
      </c>
      <c r="AB134" s="29">
        <v>1897.6137200562027</v>
      </c>
    </row>
    <row r="135" spans="1:28" s="1" customFormat="1" ht="11.1" customHeight="1" x14ac:dyDescent="0.2">
      <c r="A135" s="28" t="s">
        <v>13</v>
      </c>
      <c r="B135" s="15" t="s">
        <v>5</v>
      </c>
      <c r="C135" s="29">
        <f t="shared" ref="C135:H135" si="45">C136+C137</f>
        <v>10.816956187140001</v>
      </c>
      <c r="D135" s="29">
        <f t="shared" si="45"/>
        <v>11.301509934459999</v>
      </c>
      <c r="E135" s="29">
        <f t="shared" si="45"/>
        <v>12.20700672505</v>
      </c>
      <c r="F135" s="29">
        <f t="shared" si="45"/>
        <v>14.249712145270005</v>
      </c>
      <c r="G135" s="29">
        <f t="shared" si="45"/>
        <v>15.683437518379996</v>
      </c>
      <c r="H135" s="29">
        <f t="shared" si="45"/>
        <v>16.860391357659999</v>
      </c>
      <c r="I135" s="33">
        <v>16.294503514870001</v>
      </c>
      <c r="J135" s="29">
        <f>SUM(J136:J137)</f>
        <v>16.688911103379997</v>
      </c>
      <c r="K135" s="29">
        <f>SUM(K136:K137)</f>
        <v>17.414776151030008</v>
      </c>
      <c r="L135" s="29">
        <f>SUM(L136:L137)</f>
        <v>14.691924735639988</v>
      </c>
      <c r="M135" s="29">
        <f>SUM(M136:M137)</f>
        <v>9.6108163503200021</v>
      </c>
      <c r="N135" s="29">
        <v>9.4747853488800011</v>
      </c>
      <c r="O135" s="29">
        <v>12.65628078708</v>
      </c>
      <c r="P135" s="29">
        <v>14.314886679120002</v>
      </c>
      <c r="Q135" s="29">
        <v>17.559854261689996</v>
      </c>
      <c r="R135" s="29">
        <v>18.565625587369986</v>
      </c>
      <c r="S135" s="29">
        <v>18.172958391560009</v>
      </c>
      <c r="T135" s="29">
        <v>18.817118754579997</v>
      </c>
      <c r="U135" s="29">
        <v>17.376137746000012</v>
      </c>
      <c r="V135" s="29">
        <v>18.651348051809993</v>
      </c>
      <c r="W135" s="29">
        <v>20.323708003069978</v>
      </c>
      <c r="X135" s="29">
        <v>19.357471315270008</v>
      </c>
      <c r="Y135" s="29">
        <v>19.178487964869984</v>
      </c>
      <c r="Z135" s="29">
        <v>20.34805360271999</v>
      </c>
      <c r="AA135" s="29">
        <v>21.048051439759988</v>
      </c>
      <c r="AB135" s="29">
        <v>22.591612943480001</v>
      </c>
    </row>
    <row r="136" spans="1:28" s="1" customFormat="1" ht="11.1" customHeight="1" x14ac:dyDescent="0.2">
      <c r="A136" s="28" t="s">
        <v>10</v>
      </c>
      <c r="B136" s="15" t="s">
        <v>5</v>
      </c>
      <c r="C136" s="29">
        <v>1.8326804469500007</v>
      </c>
      <c r="D136" s="29">
        <v>1.8369443317800009</v>
      </c>
      <c r="E136" s="29">
        <v>1.934461680220001</v>
      </c>
      <c r="F136" s="29">
        <v>2.1073383297900001</v>
      </c>
      <c r="G136" s="29">
        <v>2.1638551428000001</v>
      </c>
      <c r="H136" s="29">
        <v>1.9182674705500002</v>
      </c>
      <c r="I136" s="33">
        <v>1.8674687478100005</v>
      </c>
      <c r="J136" s="29">
        <v>1.6729473308099998</v>
      </c>
      <c r="K136" s="29">
        <v>1.7833229878699999</v>
      </c>
      <c r="L136" s="29">
        <v>1.4469080357799999</v>
      </c>
      <c r="M136" s="29">
        <v>1.9809050598500011</v>
      </c>
      <c r="N136" s="29">
        <v>2.0340147707699994</v>
      </c>
      <c r="O136" s="29">
        <v>3.3930875848299999</v>
      </c>
      <c r="P136" s="29">
        <v>4.1392167593299973</v>
      </c>
      <c r="Q136" s="29">
        <v>6.5748227998900033</v>
      </c>
      <c r="R136" s="29">
        <v>6.0863337129199975</v>
      </c>
      <c r="S136" s="29">
        <v>5.3887251010500021</v>
      </c>
      <c r="T136" s="29">
        <v>4.6592889594200022</v>
      </c>
      <c r="U136" s="29">
        <v>4.1215494332200011</v>
      </c>
      <c r="V136" s="29">
        <v>4.4770340566200026</v>
      </c>
      <c r="W136" s="29">
        <v>5.3523323732200003</v>
      </c>
      <c r="X136" s="29">
        <v>6.2917564357100009</v>
      </c>
      <c r="Y136" s="29">
        <v>6.5406312911000013</v>
      </c>
      <c r="Z136" s="29">
        <v>4.7210493085500014</v>
      </c>
      <c r="AA136" s="29">
        <v>3.5651084813500007</v>
      </c>
      <c r="AB136" s="29">
        <v>3.82532245183</v>
      </c>
    </row>
    <row r="137" spans="1:28" s="1" customFormat="1" ht="11.1" customHeight="1" x14ac:dyDescent="0.2">
      <c r="A137" s="28" t="s">
        <v>11</v>
      </c>
      <c r="B137" s="15" t="s">
        <v>5</v>
      </c>
      <c r="C137" s="29">
        <v>8.9842757401900002</v>
      </c>
      <c r="D137" s="29">
        <v>9.4645656026799969</v>
      </c>
      <c r="E137" s="29">
        <v>10.27254504483</v>
      </c>
      <c r="F137" s="29">
        <v>12.142373815480004</v>
      </c>
      <c r="G137" s="29">
        <v>13.519582375579995</v>
      </c>
      <c r="H137" s="29">
        <v>14.94212388711</v>
      </c>
      <c r="I137" s="33">
        <v>14.427034767060002</v>
      </c>
      <c r="J137" s="29">
        <v>15.015963772569997</v>
      </c>
      <c r="K137" s="29">
        <v>15.631453163160007</v>
      </c>
      <c r="L137" s="29">
        <v>13.245016699859988</v>
      </c>
      <c r="M137" s="29">
        <v>7.6299112904700008</v>
      </c>
      <c r="N137" s="29">
        <v>7.4407705781100013</v>
      </c>
      <c r="O137" s="29">
        <v>9.2631932022499992</v>
      </c>
      <c r="P137" s="29">
        <v>10.175669919790005</v>
      </c>
      <c r="Q137" s="29">
        <v>10.985031461799993</v>
      </c>
      <c r="R137" s="29">
        <v>12.479291874450002</v>
      </c>
      <c r="S137" s="29">
        <v>12.784233290510006</v>
      </c>
      <c r="T137" s="29">
        <v>14.157829795159996</v>
      </c>
      <c r="U137" s="29">
        <v>13.254588312779999</v>
      </c>
      <c r="V137" s="29">
        <v>14.174313995189989</v>
      </c>
      <c r="W137" s="29">
        <v>14.971375629849996</v>
      </c>
      <c r="X137" s="29">
        <v>13.065714879559996</v>
      </c>
      <c r="Y137" s="29">
        <v>12.637856673770001</v>
      </c>
      <c r="Z137" s="29">
        <v>15.62700429417</v>
      </c>
      <c r="AA137" s="29">
        <v>17.48294295841</v>
      </c>
      <c r="AB137" s="29">
        <v>18.76629049165</v>
      </c>
    </row>
    <row r="138" spans="1:28" s="1" customFormat="1" ht="11.1" customHeight="1" x14ac:dyDescent="0.2">
      <c r="A138" s="32" t="s">
        <v>9</v>
      </c>
      <c r="B138" s="15" t="s">
        <v>5</v>
      </c>
      <c r="C138" s="29">
        <f t="shared" ref="C138:H138" si="46">C139+C142</f>
        <v>436.03453422956005</v>
      </c>
      <c r="D138" s="29">
        <f t="shared" si="46"/>
        <v>496.24514669515008</v>
      </c>
      <c r="E138" s="29">
        <f t="shared" si="46"/>
        <v>501.79728585673996</v>
      </c>
      <c r="F138" s="29">
        <f t="shared" si="46"/>
        <v>494.09657505942999</v>
      </c>
      <c r="G138" s="29">
        <f t="shared" si="46"/>
        <v>507.27152337533005</v>
      </c>
      <c r="H138" s="29">
        <f t="shared" si="46"/>
        <v>535.25510275795</v>
      </c>
      <c r="I138" s="33">
        <v>557.30310447347006</v>
      </c>
      <c r="J138" s="29">
        <f>J139+J142</f>
        <v>583.23319586849004</v>
      </c>
      <c r="K138" s="29">
        <f>K139+K142</f>
        <v>596.21946846701996</v>
      </c>
      <c r="L138" s="29">
        <f>L139+L142</f>
        <v>537.22703266302005</v>
      </c>
      <c r="M138" s="29">
        <f>M139+M142</f>
        <v>542.41634863828995</v>
      </c>
      <c r="N138" s="29">
        <v>552.15499132372997</v>
      </c>
      <c r="O138" s="29">
        <v>568.41295898653004</v>
      </c>
      <c r="P138" s="29">
        <v>536.47895353447007</v>
      </c>
      <c r="Q138" s="29">
        <v>509.43619313094001</v>
      </c>
      <c r="R138" s="29">
        <v>575.04870219985048</v>
      </c>
      <c r="S138" s="29">
        <v>613.03428074372016</v>
      </c>
      <c r="T138" s="29">
        <v>653.16660842038016</v>
      </c>
      <c r="U138" s="29">
        <v>682.23964074478999</v>
      </c>
      <c r="V138" s="29">
        <v>657.66853531154982</v>
      </c>
      <c r="W138" s="29">
        <v>766.18164081763018</v>
      </c>
      <c r="X138" s="29">
        <v>832.0507477343599</v>
      </c>
      <c r="Y138" s="29">
        <v>890.59958293928037</v>
      </c>
      <c r="Z138" s="29">
        <v>942.85707912110945</v>
      </c>
      <c r="AA138" s="29">
        <v>1048.5660075308592</v>
      </c>
      <c r="AB138" s="29">
        <v>1133.5636097252502</v>
      </c>
    </row>
    <row r="139" spans="1:28" s="1" customFormat="1" ht="11.1" customHeight="1" x14ac:dyDescent="0.2">
      <c r="A139" s="28" t="s">
        <v>12</v>
      </c>
      <c r="B139" s="15" t="s">
        <v>5</v>
      </c>
      <c r="C139" s="29">
        <f t="shared" ref="C139:H139" si="47">C140+C141</f>
        <v>411.89854802751006</v>
      </c>
      <c r="D139" s="29">
        <f t="shared" si="47"/>
        <v>464.3211095833401</v>
      </c>
      <c r="E139" s="29">
        <f t="shared" si="47"/>
        <v>464.37889196831998</v>
      </c>
      <c r="F139" s="29">
        <f t="shared" si="47"/>
        <v>450.15544789252999</v>
      </c>
      <c r="G139" s="29">
        <f t="shared" si="47"/>
        <v>461.84937567259004</v>
      </c>
      <c r="H139" s="29">
        <f t="shared" si="47"/>
        <v>485.01692333522999</v>
      </c>
      <c r="I139" s="33">
        <v>499.93427757828005</v>
      </c>
      <c r="J139" s="29">
        <f>SUM(J140:J141)</f>
        <v>520.17804883372003</v>
      </c>
      <c r="K139" s="29">
        <f>SUM(K140:K141)</f>
        <v>527.69164836574998</v>
      </c>
      <c r="L139" s="29">
        <f>SUM(L140:L141)</f>
        <v>451.99818722204998</v>
      </c>
      <c r="M139" s="29">
        <f>SUM(M140:M141)</f>
        <v>485.93271878410997</v>
      </c>
      <c r="N139" s="29">
        <v>519.61081209499002</v>
      </c>
      <c r="O139" s="29">
        <v>527.64882291673007</v>
      </c>
      <c r="P139" s="29">
        <v>494.34563699781006</v>
      </c>
      <c r="Q139" s="29">
        <v>473.00348090153</v>
      </c>
      <c r="R139" s="29">
        <v>540.57809367360039</v>
      </c>
      <c r="S139" s="29">
        <v>570.61152560129017</v>
      </c>
      <c r="T139" s="29">
        <v>610.34400230482061</v>
      </c>
      <c r="U139" s="29">
        <v>642.11850360401002</v>
      </c>
      <c r="V139" s="29">
        <v>614.69142814278985</v>
      </c>
      <c r="W139" s="29">
        <v>708.3881850136604</v>
      </c>
      <c r="X139" s="29">
        <v>729.92949521005949</v>
      </c>
      <c r="Y139" s="29">
        <v>781.72230476879054</v>
      </c>
      <c r="Z139" s="29">
        <v>844.70018846212952</v>
      </c>
      <c r="AA139" s="29">
        <v>950.76844551382942</v>
      </c>
      <c r="AB139" s="29">
        <v>1033.3102060020601</v>
      </c>
    </row>
    <row r="140" spans="1:28" s="1" customFormat="1" ht="11.1" customHeight="1" x14ac:dyDescent="0.2">
      <c r="A140" s="28" t="s">
        <v>10</v>
      </c>
      <c r="B140" s="15" t="s">
        <v>5</v>
      </c>
      <c r="C140" s="29">
        <v>123.68336786552003</v>
      </c>
      <c r="D140" s="29">
        <v>161.31203424887005</v>
      </c>
      <c r="E140" s="29">
        <v>152.24759296853998</v>
      </c>
      <c r="F140" s="29">
        <v>121.34041990378003</v>
      </c>
      <c r="G140" s="29">
        <v>135.96857979924999</v>
      </c>
      <c r="H140" s="29">
        <v>138.85561189378993</v>
      </c>
      <c r="I140" s="33">
        <v>127.93791867761001</v>
      </c>
      <c r="J140" s="29">
        <v>112.56833974370996</v>
      </c>
      <c r="K140" s="29">
        <v>65.132685315560025</v>
      </c>
      <c r="L140" s="29">
        <v>58.448332904819971</v>
      </c>
      <c r="M140" s="29">
        <v>65.690048048599976</v>
      </c>
      <c r="N140" s="29">
        <v>98.921604136350012</v>
      </c>
      <c r="O140" s="29">
        <v>120.41805420463999</v>
      </c>
      <c r="P140" s="29">
        <v>79.528724275480016</v>
      </c>
      <c r="Q140" s="29">
        <v>84.978447502780014</v>
      </c>
      <c r="R140" s="29">
        <v>85.44611315196002</v>
      </c>
      <c r="S140" s="29">
        <v>93.03224082898997</v>
      </c>
      <c r="T140" s="29">
        <v>95.362735846690029</v>
      </c>
      <c r="U140" s="29">
        <v>90.720613268770066</v>
      </c>
      <c r="V140" s="29">
        <v>96.991900381029964</v>
      </c>
      <c r="W140" s="29">
        <v>160.64764199462996</v>
      </c>
      <c r="X140" s="29">
        <v>134.29400429347996</v>
      </c>
      <c r="Y140" s="29">
        <v>141.40622994961001</v>
      </c>
      <c r="Z140" s="29">
        <v>137.8711042859801</v>
      </c>
      <c r="AA140" s="29">
        <v>155.3305576536801</v>
      </c>
      <c r="AB140" s="29">
        <v>162.22668004796998</v>
      </c>
    </row>
    <row r="141" spans="1:28" s="1" customFormat="1" ht="11.1" customHeight="1" x14ac:dyDescent="0.2">
      <c r="A141" s="28" t="s">
        <v>11</v>
      </c>
      <c r="B141" s="15" t="s">
        <v>5</v>
      </c>
      <c r="C141" s="29">
        <f>429.63518015899-141.419999997</f>
        <v>288.21518016199002</v>
      </c>
      <c r="D141" s="29">
        <f>444.42907533147-141.419999997</f>
        <v>303.00907533447003</v>
      </c>
      <c r="E141" s="29">
        <f>453.5516935315-141.42039453172</f>
        <v>312.13129899978003</v>
      </c>
      <c r="F141" s="29">
        <f>470.23542252047-141.42039453172</f>
        <v>328.81502798874999</v>
      </c>
      <c r="G141" s="29">
        <f>467.30119040506-141.42039453172</f>
        <v>325.88079587334005</v>
      </c>
      <c r="H141" s="29">
        <f>487.58170597316-141.42039453172</f>
        <v>346.16131144144003</v>
      </c>
      <c r="I141" s="33">
        <v>371.99635890067003</v>
      </c>
      <c r="J141" s="29">
        <f>540.03010362273-132.42039453272</f>
        <v>407.60970909001003</v>
      </c>
      <c r="K141" s="29">
        <f>594.97935758291-132.42039453272</f>
        <v>462.55896305018996</v>
      </c>
      <c r="L141" s="29">
        <f>525.97024884995-132.42039453272</f>
        <v>393.54985431723003</v>
      </c>
      <c r="M141" s="29">
        <v>420.24267073550999</v>
      </c>
      <c r="N141" s="29">
        <v>420.68920795864005</v>
      </c>
      <c r="O141" s="29">
        <v>407.23076871209003</v>
      </c>
      <c r="P141" s="29">
        <v>414.81691272233002</v>
      </c>
      <c r="Q141" s="29">
        <v>388.02503339875</v>
      </c>
      <c r="R141" s="29">
        <v>455.13198052164</v>
      </c>
      <c r="S141" s="29">
        <v>477.57928477229979</v>
      </c>
      <c r="T141" s="29">
        <v>514.98126645813011</v>
      </c>
      <c r="U141" s="29">
        <v>551.39789033523994</v>
      </c>
      <c r="V141" s="29">
        <v>517.69952776176012</v>
      </c>
      <c r="W141" s="29">
        <v>547.74054301903016</v>
      </c>
      <c r="X141" s="29">
        <v>595.63549091658012</v>
      </c>
      <c r="Y141" s="29">
        <v>640.31607481918002</v>
      </c>
      <c r="Z141" s="29">
        <v>706.82908417614988</v>
      </c>
      <c r="AA141" s="29">
        <v>795.43788786015011</v>
      </c>
      <c r="AB141" s="29">
        <v>871.08352595409008</v>
      </c>
    </row>
    <row r="142" spans="1:28" s="1" customFormat="1" ht="11.1" customHeight="1" x14ac:dyDescent="0.2">
      <c r="A142" s="28" t="s">
        <v>13</v>
      </c>
      <c r="B142" s="15" t="s">
        <v>5</v>
      </c>
      <c r="C142" s="29">
        <f t="shared" ref="C142:H142" si="48">C143+C144</f>
        <v>24.135986202049999</v>
      </c>
      <c r="D142" s="29">
        <f t="shared" si="48"/>
        <v>31.924037111810001</v>
      </c>
      <c r="E142" s="29">
        <f t="shared" si="48"/>
        <v>37.418393888420006</v>
      </c>
      <c r="F142" s="29">
        <f t="shared" si="48"/>
        <v>43.941127166899996</v>
      </c>
      <c r="G142" s="29">
        <f t="shared" si="48"/>
        <v>45.422147702739998</v>
      </c>
      <c r="H142" s="29">
        <f t="shared" si="48"/>
        <v>50.238179422720002</v>
      </c>
      <c r="I142" s="33">
        <v>57.368826895190018</v>
      </c>
      <c r="J142" s="29">
        <v>63.055147034770002</v>
      </c>
      <c r="K142" s="29">
        <f>SUM(K143:K144)</f>
        <v>68.527820101269995</v>
      </c>
      <c r="L142" s="29">
        <f>SUM(L143:L144)</f>
        <v>85.228845440970019</v>
      </c>
      <c r="M142" s="29">
        <f>SUM(M143:M144)</f>
        <v>56.483629854179995</v>
      </c>
      <c r="N142" s="29">
        <v>32.544179228740006</v>
      </c>
      <c r="O142" s="29">
        <v>40.764136069800003</v>
      </c>
      <c r="P142" s="29">
        <v>42.133316536659997</v>
      </c>
      <c r="Q142" s="29">
        <v>36.432712229409994</v>
      </c>
      <c r="R142" s="29">
        <v>34.470608526249997</v>
      </c>
      <c r="S142" s="29">
        <v>42.422755142429992</v>
      </c>
      <c r="T142" s="29">
        <v>42.822606115559999</v>
      </c>
      <c r="U142" s="29">
        <v>40.121137140779993</v>
      </c>
      <c r="V142" s="29">
        <v>42.977107168759986</v>
      </c>
      <c r="W142" s="29">
        <v>57.793455803969984</v>
      </c>
      <c r="X142" s="29">
        <v>102.1212525243</v>
      </c>
      <c r="Y142" s="29">
        <v>108.87727817049</v>
      </c>
      <c r="Z142" s="29">
        <v>98.156890658980032</v>
      </c>
      <c r="AA142" s="29">
        <v>97.797562017030003</v>
      </c>
      <c r="AB142" s="29">
        <v>100.25340372319</v>
      </c>
    </row>
    <row r="143" spans="1:28" s="1" customFormat="1" ht="11.1" customHeight="1" x14ac:dyDescent="0.2">
      <c r="A143" s="28" t="s">
        <v>10</v>
      </c>
      <c r="B143" s="15" t="s">
        <v>5</v>
      </c>
      <c r="C143" s="29">
        <v>6.0140385075900005</v>
      </c>
      <c r="D143" s="29">
        <v>6.1714431643399994</v>
      </c>
      <c r="E143" s="29">
        <v>6.7711123655799996</v>
      </c>
      <c r="F143" s="29">
        <v>6.6306639211</v>
      </c>
      <c r="G143" s="29">
        <v>3.2014873673899999</v>
      </c>
      <c r="H143" s="29">
        <v>2.4608597364400002</v>
      </c>
      <c r="I143" s="33">
        <v>2.4118337639000003</v>
      </c>
      <c r="J143" s="29">
        <v>7.0397282502399996</v>
      </c>
      <c r="K143" s="29">
        <v>2.1317268275099996</v>
      </c>
      <c r="L143" s="29">
        <v>2.2102542806200001</v>
      </c>
      <c r="M143" s="29">
        <v>1.5897922305799999</v>
      </c>
      <c r="N143" s="29">
        <v>1.7121009733000001</v>
      </c>
      <c r="O143" s="29">
        <v>18.474284934510003</v>
      </c>
      <c r="P143" s="29">
        <v>16.247626716799996</v>
      </c>
      <c r="Q143" s="29">
        <v>18.474115716339995</v>
      </c>
      <c r="R143" s="29">
        <v>22.071974287600003</v>
      </c>
      <c r="S143" s="29">
        <v>31.281727109159998</v>
      </c>
      <c r="T143" s="29">
        <v>32.091388874270002</v>
      </c>
      <c r="U143" s="29">
        <v>30.323903533829998</v>
      </c>
      <c r="V143" s="29">
        <v>33.24968791749</v>
      </c>
      <c r="W143" s="29">
        <v>33.804364301470002</v>
      </c>
      <c r="X143" s="29">
        <v>90.015452955699999</v>
      </c>
      <c r="Y143" s="29">
        <v>94.39889071135002</v>
      </c>
      <c r="Z143" s="29">
        <v>81.696585005070006</v>
      </c>
      <c r="AA143" s="29">
        <v>81.69771226892999</v>
      </c>
      <c r="AB143" s="29">
        <v>84.63209595666001</v>
      </c>
    </row>
    <row r="144" spans="1:28" s="1" customFormat="1" ht="11.1" customHeight="1" x14ac:dyDescent="0.2">
      <c r="A144" s="28" t="s">
        <v>11</v>
      </c>
      <c r="B144" s="15" t="s">
        <v>5</v>
      </c>
      <c r="C144" s="29">
        <v>18.121947694459998</v>
      </c>
      <c r="D144" s="29">
        <v>25.75259394747</v>
      </c>
      <c r="E144" s="29">
        <v>30.647281522840004</v>
      </c>
      <c r="F144" s="29">
        <v>37.310463245799994</v>
      </c>
      <c r="G144" s="29">
        <v>42.220660335349997</v>
      </c>
      <c r="H144" s="29">
        <v>47.777319686280002</v>
      </c>
      <c r="I144" s="33">
        <v>54.95699313129002</v>
      </c>
      <c r="J144" s="29">
        <v>56.015418784530006</v>
      </c>
      <c r="K144" s="29">
        <v>66.396093273760002</v>
      </c>
      <c r="L144" s="29">
        <v>83.018591160350013</v>
      </c>
      <c r="M144" s="29">
        <v>54.893837623599993</v>
      </c>
      <c r="N144" s="29">
        <v>30.832078255440003</v>
      </c>
      <c r="O144" s="29">
        <v>22.28985113529</v>
      </c>
      <c r="P144" s="29">
        <v>25.885689819860001</v>
      </c>
      <c r="Q144" s="29">
        <v>17.958596513069999</v>
      </c>
      <c r="R144" s="29">
        <v>12.398634238649997</v>
      </c>
      <c r="S144" s="29">
        <v>11.141028033269999</v>
      </c>
      <c r="T144" s="29">
        <v>10.73121724129</v>
      </c>
      <c r="U144" s="29">
        <v>9.7972336069499999</v>
      </c>
      <c r="V144" s="29">
        <v>9.727419251269998</v>
      </c>
      <c r="W144" s="29">
        <v>23.989091502499996</v>
      </c>
      <c r="X144" s="29">
        <v>12.1057995686</v>
      </c>
      <c r="Y144" s="29">
        <v>14.478387459140002</v>
      </c>
      <c r="Z144" s="29">
        <v>16.460305653909998</v>
      </c>
      <c r="AA144" s="29">
        <v>16.099849748100002</v>
      </c>
      <c r="AB144" s="29">
        <v>15.621307766529997</v>
      </c>
    </row>
    <row r="145" spans="1:28" s="1" customFormat="1" ht="11.1" customHeight="1" x14ac:dyDescent="0.2">
      <c r="A145" s="38" t="s">
        <v>44</v>
      </c>
      <c r="B145" s="39" t="s">
        <v>5</v>
      </c>
      <c r="C145" s="42">
        <f t="shared" ref="C145:K145" si="49">C146+C153</f>
        <v>26.963844999999999</v>
      </c>
      <c r="D145" s="42">
        <f t="shared" si="49"/>
        <v>30.886803</v>
      </c>
      <c r="E145" s="42">
        <f t="shared" si="49"/>
        <v>32.520745000000005</v>
      </c>
      <c r="F145" s="42">
        <f t="shared" si="49"/>
        <v>39.653593999999998</v>
      </c>
      <c r="G145" s="42">
        <f t="shared" si="49"/>
        <v>41.149059000000001</v>
      </c>
      <c r="H145" s="42">
        <f t="shared" si="49"/>
        <v>44.291684000000004</v>
      </c>
      <c r="I145" s="42">
        <f t="shared" si="49"/>
        <v>43.335563</v>
      </c>
      <c r="J145" s="42">
        <f t="shared" si="49"/>
        <v>45.330474999999993</v>
      </c>
      <c r="K145" s="42">
        <f t="shared" si="49"/>
        <v>56.671548000000001</v>
      </c>
      <c r="L145" s="42">
        <f>L146+L153</f>
        <v>42.427481</v>
      </c>
      <c r="M145" s="42">
        <f>M146+M153</f>
        <v>38.278071999999995</v>
      </c>
      <c r="N145" s="42">
        <v>45.810780999999999</v>
      </c>
      <c r="O145" s="42">
        <v>52.368474999999997</v>
      </c>
      <c r="P145" s="42">
        <v>55.053069000000001</v>
      </c>
      <c r="Q145" s="42">
        <v>61.226932999999995</v>
      </c>
      <c r="R145" s="42">
        <v>67.380559000000005</v>
      </c>
      <c r="S145" s="42">
        <v>69.033566000000008</v>
      </c>
      <c r="T145" s="42">
        <v>73.83646482799999</v>
      </c>
      <c r="U145" s="42">
        <v>66.403943222999999</v>
      </c>
      <c r="V145" s="42">
        <v>65.304077273999994</v>
      </c>
      <c r="W145" s="42">
        <v>72.768249471999994</v>
      </c>
      <c r="X145" s="42">
        <v>64.823054122000002</v>
      </c>
      <c r="Y145" s="42">
        <v>66.004221857000005</v>
      </c>
      <c r="Z145" s="42">
        <v>71.224509228000002</v>
      </c>
      <c r="AA145" s="42">
        <v>70.180252719999999</v>
      </c>
      <c r="AB145" s="42">
        <v>72.232908608000002</v>
      </c>
    </row>
    <row r="146" spans="1:28" s="1" customFormat="1" ht="11.1" customHeight="1" x14ac:dyDescent="0.2">
      <c r="A146" s="28" t="s">
        <v>8</v>
      </c>
      <c r="B146" s="15" t="s">
        <v>5</v>
      </c>
      <c r="C146" s="29">
        <f t="shared" ref="C146:M146" si="50">C147+C150</f>
        <v>23.261604999999999</v>
      </c>
      <c r="D146" s="29">
        <f t="shared" si="50"/>
        <v>26.465926</v>
      </c>
      <c r="E146" s="29">
        <f t="shared" si="50"/>
        <v>28.412923000000003</v>
      </c>
      <c r="F146" s="29">
        <f t="shared" si="50"/>
        <v>33.733086</v>
      </c>
      <c r="G146" s="29">
        <f t="shared" si="50"/>
        <v>35.73321</v>
      </c>
      <c r="H146" s="29">
        <f t="shared" si="50"/>
        <v>39.133923000000003</v>
      </c>
      <c r="I146" s="29">
        <f t="shared" si="50"/>
        <v>39.194637</v>
      </c>
      <c r="J146" s="29">
        <f t="shared" si="50"/>
        <v>38.076376999999994</v>
      </c>
      <c r="K146" s="29">
        <f t="shared" si="50"/>
        <v>48.728611999999998</v>
      </c>
      <c r="L146" s="29">
        <f t="shared" si="50"/>
        <v>41.230699000000001</v>
      </c>
      <c r="M146" s="29">
        <f t="shared" si="50"/>
        <v>37.474669999999996</v>
      </c>
      <c r="N146" s="29">
        <v>44.864798</v>
      </c>
      <c r="O146" s="29">
        <v>51.319460999999997</v>
      </c>
      <c r="P146" s="29">
        <v>53.928671000000001</v>
      </c>
      <c r="Q146" s="29">
        <v>60.001686999999997</v>
      </c>
      <c r="R146" s="29">
        <v>66.123542999999998</v>
      </c>
      <c r="S146" s="29">
        <v>67.746880000000004</v>
      </c>
      <c r="T146" s="29">
        <v>72.427438960999993</v>
      </c>
      <c r="U146" s="29">
        <v>65.158931280999994</v>
      </c>
      <c r="V146" s="29">
        <v>64.110386313999996</v>
      </c>
      <c r="W146" s="29">
        <v>70.507009433999997</v>
      </c>
      <c r="X146" s="29">
        <v>62.774197078999997</v>
      </c>
      <c r="Y146" s="29">
        <v>64.097099643999996</v>
      </c>
      <c r="Z146" s="29">
        <v>69.17410606</v>
      </c>
      <c r="AA146" s="29">
        <v>68.190130869000001</v>
      </c>
      <c r="AB146" s="29">
        <v>70.218285206999994</v>
      </c>
    </row>
    <row r="147" spans="1:28" s="1" customFormat="1" ht="11.1" customHeight="1" x14ac:dyDescent="0.2">
      <c r="A147" s="28" t="s">
        <v>12</v>
      </c>
      <c r="B147" s="15" t="s">
        <v>5</v>
      </c>
      <c r="C147" s="29">
        <v>21.616857</v>
      </c>
      <c r="D147" s="29">
        <v>24.538298000000001</v>
      </c>
      <c r="E147" s="29">
        <v>26.653808000000001</v>
      </c>
      <c r="F147" s="29">
        <v>31.924264000000001</v>
      </c>
      <c r="G147" s="29">
        <v>34.330235999999999</v>
      </c>
      <c r="H147" s="29">
        <v>37.724345</v>
      </c>
      <c r="I147" s="29">
        <v>37.832158999999997</v>
      </c>
      <c r="J147" s="29">
        <v>36.598104999999997</v>
      </c>
      <c r="K147" s="29">
        <v>47.275022999999997</v>
      </c>
      <c r="L147" s="29">
        <v>40.605046000000002</v>
      </c>
      <c r="M147" s="29">
        <v>36.822893999999998</v>
      </c>
      <c r="N147" s="29">
        <v>43.947994000000001</v>
      </c>
      <c r="O147" s="29">
        <v>50.154631999999999</v>
      </c>
      <c r="P147" s="29">
        <v>52.750515</v>
      </c>
      <c r="Q147" s="29">
        <v>58.726864999999997</v>
      </c>
      <c r="R147" s="29">
        <v>64.791837000000001</v>
      </c>
      <c r="S147" s="29">
        <v>66.427880999999999</v>
      </c>
      <c r="T147" s="29">
        <v>71.078380300999996</v>
      </c>
      <c r="U147" s="29">
        <v>64.052376705</v>
      </c>
      <c r="V147" s="29">
        <v>62.982650286999998</v>
      </c>
      <c r="W147" s="29">
        <v>69.053429109999996</v>
      </c>
      <c r="X147" s="29">
        <v>61.654845688000002</v>
      </c>
      <c r="Y147" s="29">
        <v>62.879253142000003</v>
      </c>
      <c r="Z147" s="29">
        <v>67.886475580999999</v>
      </c>
      <c r="AA147" s="29">
        <v>67.040237286999997</v>
      </c>
      <c r="AB147" s="29">
        <v>69.044843837999991</v>
      </c>
    </row>
    <row r="148" spans="1:28" s="1" customFormat="1" ht="11.1" customHeight="1" x14ac:dyDescent="0.2">
      <c r="A148" s="28" t="s">
        <v>10</v>
      </c>
      <c r="B148" s="15" t="s">
        <v>5</v>
      </c>
      <c r="C148" s="29">
        <f t="shared" ref="C148:M148" si="51">C147-C149</f>
        <v>1.5746909999999978</v>
      </c>
      <c r="D148" s="29">
        <f t="shared" si="51"/>
        <v>1.9733529999999995</v>
      </c>
      <c r="E148" s="29">
        <f t="shared" si="51"/>
        <v>3.2585140000000017</v>
      </c>
      <c r="F148" s="29">
        <f t="shared" si="51"/>
        <v>4.7477210000000021</v>
      </c>
      <c r="G148" s="29">
        <f t="shared" si="51"/>
        <v>5.8564189999999989</v>
      </c>
      <c r="H148" s="29">
        <f t="shared" si="51"/>
        <v>7.1968059999999987</v>
      </c>
      <c r="I148" s="29">
        <f t="shared" si="51"/>
        <v>7.2105899999999963</v>
      </c>
      <c r="J148" s="29">
        <f t="shared" si="51"/>
        <v>7.3645859999999956</v>
      </c>
      <c r="K148" s="29">
        <f t="shared" si="51"/>
        <v>7.6639259999999965</v>
      </c>
      <c r="L148" s="29">
        <f t="shared" si="51"/>
        <v>6.0546539999999993</v>
      </c>
      <c r="M148" s="29">
        <f t="shared" si="51"/>
        <v>6.4532009999999964</v>
      </c>
      <c r="N148" s="29">
        <v>6.7576660000000004</v>
      </c>
      <c r="O148" s="29">
        <v>6.6623140000000021</v>
      </c>
      <c r="P148" s="29">
        <v>6.1966480000000033</v>
      </c>
      <c r="Q148" s="29">
        <v>4.8338549999999998</v>
      </c>
      <c r="R148" s="29">
        <v>4.8026490000000024</v>
      </c>
      <c r="S148" s="29">
        <v>5.045029999999997</v>
      </c>
      <c r="T148" s="29">
        <v>2.836591683</v>
      </c>
      <c r="U148" s="29">
        <v>4.0415364870000001</v>
      </c>
      <c r="V148" s="29">
        <v>4.127107423</v>
      </c>
      <c r="W148" s="29">
        <v>4.0960817780000003</v>
      </c>
      <c r="X148" s="29">
        <v>4.1863569060000003</v>
      </c>
      <c r="Y148" s="29">
        <v>0.145127481</v>
      </c>
      <c r="Z148" s="29">
        <v>0.27422810600000003</v>
      </c>
      <c r="AA148" s="29">
        <v>0.50574627000000005</v>
      </c>
      <c r="AB148" s="29">
        <v>0.59278235099999999</v>
      </c>
    </row>
    <row r="149" spans="1:28" s="1" customFormat="1" ht="11.1" customHeight="1" x14ac:dyDescent="0.2">
      <c r="A149" s="28" t="s">
        <v>11</v>
      </c>
      <c r="B149" s="15" t="s">
        <v>5</v>
      </c>
      <c r="C149" s="29">
        <v>20.042166000000002</v>
      </c>
      <c r="D149" s="29">
        <v>22.564945000000002</v>
      </c>
      <c r="E149" s="29">
        <v>23.395294</v>
      </c>
      <c r="F149" s="29">
        <v>27.176542999999999</v>
      </c>
      <c r="G149" s="29">
        <v>28.473817</v>
      </c>
      <c r="H149" s="29">
        <v>30.527539000000001</v>
      </c>
      <c r="I149" s="29">
        <v>30.621569000000001</v>
      </c>
      <c r="J149" s="29">
        <v>29.233519000000001</v>
      </c>
      <c r="K149" s="29">
        <v>39.611097000000001</v>
      </c>
      <c r="L149" s="29">
        <v>34.550392000000002</v>
      </c>
      <c r="M149" s="29">
        <v>30.369693000000002</v>
      </c>
      <c r="N149" s="29">
        <v>37.190328000000001</v>
      </c>
      <c r="O149" s="29">
        <v>43.492317999999997</v>
      </c>
      <c r="P149" s="29">
        <v>46.553866999999997</v>
      </c>
      <c r="Q149" s="29">
        <v>53.893009999999997</v>
      </c>
      <c r="R149" s="29">
        <v>59.989187999999999</v>
      </c>
      <c r="S149" s="29">
        <v>61.382851000000002</v>
      </c>
      <c r="T149" s="29">
        <v>68.241788618000001</v>
      </c>
      <c r="U149" s="29">
        <v>60.010840217999998</v>
      </c>
      <c r="V149" s="29">
        <v>58.855542864</v>
      </c>
      <c r="W149" s="29">
        <v>64.957347331999998</v>
      </c>
      <c r="X149" s="29">
        <v>57.468488782000001</v>
      </c>
      <c r="Y149" s="29">
        <v>62.734125661</v>
      </c>
      <c r="Z149" s="29">
        <v>67.612247475000004</v>
      </c>
      <c r="AA149" s="29">
        <v>66.534491016999993</v>
      </c>
      <c r="AB149" s="29">
        <v>68.452061486999995</v>
      </c>
    </row>
    <row r="150" spans="1:28" s="1" customFormat="1" ht="11.1" customHeight="1" x14ac:dyDescent="0.2">
      <c r="A150" s="28" t="s">
        <v>13</v>
      </c>
      <c r="B150" s="15" t="s">
        <v>5</v>
      </c>
      <c r="C150" s="29">
        <v>1.6447480000000001</v>
      </c>
      <c r="D150" s="29">
        <v>1.9276279999999999</v>
      </c>
      <c r="E150" s="29">
        <v>1.759115</v>
      </c>
      <c r="F150" s="29">
        <v>1.8088219999999999</v>
      </c>
      <c r="G150" s="29">
        <v>1.4029739999999999</v>
      </c>
      <c r="H150" s="29">
        <v>1.409578</v>
      </c>
      <c r="I150" s="29">
        <v>1.3624780000000001</v>
      </c>
      <c r="J150" s="29">
        <v>1.478272</v>
      </c>
      <c r="K150" s="29">
        <v>1.453589</v>
      </c>
      <c r="L150" s="29">
        <v>0.62565300000000001</v>
      </c>
      <c r="M150" s="29">
        <v>0.65177600000000002</v>
      </c>
      <c r="N150" s="29">
        <v>0.91680399999999995</v>
      </c>
      <c r="O150" s="29">
        <v>1.1648289999999999</v>
      </c>
      <c r="P150" s="29">
        <v>1.178156</v>
      </c>
      <c r="Q150" s="29">
        <v>1.2748219999999999</v>
      </c>
      <c r="R150" s="29">
        <v>1.3317060000000001</v>
      </c>
      <c r="S150" s="29">
        <v>1.318999</v>
      </c>
      <c r="T150" s="29">
        <v>1.3490586600000001</v>
      </c>
      <c r="U150" s="29">
        <v>1.106554576</v>
      </c>
      <c r="V150" s="29">
        <v>1.1277360270000001</v>
      </c>
      <c r="W150" s="29">
        <v>1.453580324</v>
      </c>
      <c r="X150" s="29">
        <v>1.1193513909999999</v>
      </c>
      <c r="Y150" s="29">
        <v>1.217846502</v>
      </c>
      <c r="Z150" s="29">
        <v>1.2876304789999999</v>
      </c>
      <c r="AA150" s="29">
        <v>1.149893582</v>
      </c>
      <c r="AB150" s="29">
        <v>1.1734413690000001</v>
      </c>
    </row>
    <row r="151" spans="1:28" s="1" customFormat="1" ht="11.1" customHeight="1" x14ac:dyDescent="0.2">
      <c r="A151" s="28" t="s">
        <v>10</v>
      </c>
      <c r="B151" s="15" t="s">
        <v>5</v>
      </c>
      <c r="C151" s="29">
        <f t="shared" ref="C151:M151" si="52">C150-C152</f>
        <v>3.0000000000196536E-5</v>
      </c>
      <c r="D151" s="29">
        <f t="shared" si="52"/>
        <v>2.6999999999999247E-5</v>
      </c>
      <c r="E151" s="29">
        <f t="shared" si="52"/>
        <v>3.5999999999924981E-5</v>
      </c>
      <c r="F151" s="29">
        <f t="shared" si="52"/>
        <v>0</v>
      </c>
      <c r="G151" s="29">
        <f t="shared" si="52"/>
        <v>0</v>
      </c>
      <c r="H151" s="29">
        <f t="shared" si="52"/>
        <v>1.2362999999999902E-2</v>
      </c>
      <c r="I151" s="29">
        <f t="shared" si="52"/>
        <v>1.7936000000000174E-2</v>
      </c>
      <c r="J151" s="29">
        <f t="shared" si="52"/>
        <v>0</v>
      </c>
      <c r="K151" s="29">
        <f t="shared" si="52"/>
        <v>0</v>
      </c>
      <c r="L151" s="29">
        <f t="shared" si="52"/>
        <v>0</v>
      </c>
      <c r="M151" s="29">
        <f t="shared" si="52"/>
        <v>0</v>
      </c>
      <c r="N151" s="29">
        <v>0</v>
      </c>
      <c r="O151" s="29">
        <v>1.289999999998237E-4</v>
      </c>
      <c r="P151" s="29">
        <v>1.3099999999988121E-4</v>
      </c>
      <c r="Q151" s="29">
        <v>1.3299999999993872E-4</v>
      </c>
      <c r="R151" s="29">
        <v>1.3499999999999623E-4</v>
      </c>
      <c r="S151" s="29">
        <v>1.3700000000005375E-4</v>
      </c>
      <c r="T151" s="29">
        <v>1.40636E-4</v>
      </c>
      <c r="U151" s="29">
        <v>1.4570800000000001E-4</v>
      </c>
      <c r="V151" s="29">
        <v>1.5101200000000001E-4</v>
      </c>
      <c r="W151" s="29">
        <v>1.47995E-4</v>
      </c>
      <c r="X151" s="29">
        <v>0</v>
      </c>
      <c r="Y151" s="29">
        <v>0</v>
      </c>
      <c r="Z151" s="29">
        <v>0</v>
      </c>
      <c r="AA151" s="29">
        <v>0</v>
      </c>
      <c r="AB151" s="29">
        <v>0</v>
      </c>
    </row>
    <row r="152" spans="1:28" s="1" customFormat="1" ht="11.1" customHeight="1" x14ac:dyDescent="0.2">
      <c r="A152" s="28" t="s">
        <v>11</v>
      </c>
      <c r="B152" s="15" t="s">
        <v>5</v>
      </c>
      <c r="C152" s="29">
        <v>1.6447179999999999</v>
      </c>
      <c r="D152" s="29">
        <v>1.9276009999999999</v>
      </c>
      <c r="E152" s="29">
        <v>1.7590790000000001</v>
      </c>
      <c r="F152" s="29">
        <v>1.8088219999999999</v>
      </c>
      <c r="G152" s="29">
        <v>1.4029739999999999</v>
      </c>
      <c r="H152" s="29">
        <v>1.3972150000000001</v>
      </c>
      <c r="I152" s="29">
        <v>1.3445419999999999</v>
      </c>
      <c r="J152" s="29">
        <v>1.478272</v>
      </c>
      <c r="K152" s="29">
        <v>1.453589</v>
      </c>
      <c r="L152" s="29">
        <v>0.62565300000000001</v>
      </c>
      <c r="M152" s="29">
        <v>0.65177600000000002</v>
      </c>
      <c r="N152" s="29">
        <v>0.91680399999999995</v>
      </c>
      <c r="O152" s="29">
        <v>1.1647000000000001</v>
      </c>
      <c r="P152" s="29">
        <v>1.1780250000000001</v>
      </c>
      <c r="Q152" s="29">
        <v>1.274689</v>
      </c>
      <c r="R152" s="29">
        <v>1.3315710000000001</v>
      </c>
      <c r="S152" s="29">
        <v>1.318862</v>
      </c>
      <c r="T152" s="29">
        <v>1.348918024</v>
      </c>
      <c r="U152" s="29">
        <v>1.1064088679999999</v>
      </c>
      <c r="V152" s="29">
        <v>1.127585015</v>
      </c>
      <c r="W152" s="29">
        <v>1.453432329</v>
      </c>
      <c r="X152" s="29">
        <v>1.1193513909999999</v>
      </c>
      <c r="Y152" s="29">
        <v>1.217846502</v>
      </c>
      <c r="Z152" s="29">
        <v>1.2876304789999999</v>
      </c>
      <c r="AA152" s="29">
        <v>1.149893582</v>
      </c>
      <c r="AB152" s="29">
        <v>1.1734413690000001</v>
      </c>
    </row>
    <row r="153" spans="1:28" s="1" customFormat="1" ht="11.1" customHeight="1" x14ac:dyDescent="0.2">
      <c r="A153" s="32" t="s">
        <v>9</v>
      </c>
      <c r="B153" s="15" t="s">
        <v>5</v>
      </c>
      <c r="C153" s="29">
        <f t="shared" ref="C153:M153" si="53">C154+C157</f>
        <v>3.7022399999999998</v>
      </c>
      <c r="D153" s="29">
        <f t="shared" si="53"/>
        <v>4.4208769999999999</v>
      </c>
      <c r="E153" s="29">
        <f t="shared" si="53"/>
        <v>4.1078219999999996</v>
      </c>
      <c r="F153" s="29">
        <f t="shared" si="53"/>
        <v>5.9205080000000008</v>
      </c>
      <c r="G153" s="29">
        <f t="shared" si="53"/>
        <v>5.4158489999999997</v>
      </c>
      <c r="H153" s="29">
        <f t="shared" si="53"/>
        <v>5.1577609999999998</v>
      </c>
      <c r="I153" s="29">
        <f t="shared" si="53"/>
        <v>4.1409260000000003</v>
      </c>
      <c r="J153" s="29">
        <f t="shared" si="53"/>
        <v>7.2540979999999999</v>
      </c>
      <c r="K153" s="29">
        <f t="shared" si="53"/>
        <v>7.9429360000000004</v>
      </c>
      <c r="L153" s="29">
        <f t="shared" si="53"/>
        <v>1.196782</v>
      </c>
      <c r="M153" s="29">
        <f t="shared" si="53"/>
        <v>0.80340199999999995</v>
      </c>
      <c r="N153" s="29">
        <v>0.94598300000000002</v>
      </c>
      <c r="O153" s="29">
        <v>1.0490140000000001</v>
      </c>
      <c r="P153" s="29">
        <v>1.124398</v>
      </c>
      <c r="Q153" s="29">
        <v>1.2252460000000001</v>
      </c>
      <c r="R153" s="29">
        <v>1.2570160000000001</v>
      </c>
      <c r="S153" s="29">
        <v>1.286686</v>
      </c>
      <c r="T153" s="29">
        <v>1.409025867</v>
      </c>
      <c r="U153" s="29">
        <v>1.2450119420000001</v>
      </c>
      <c r="V153" s="29">
        <v>1.1936909600000001</v>
      </c>
      <c r="W153" s="29">
        <v>2.261240038</v>
      </c>
      <c r="X153" s="29">
        <v>2.0488570429999999</v>
      </c>
      <c r="Y153" s="29">
        <v>1.9071222130000001</v>
      </c>
      <c r="Z153" s="29">
        <v>2.0504031679999999</v>
      </c>
      <c r="AA153" s="29">
        <v>1.9901218510000001</v>
      </c>
      <c r="AB153" s="29">
        <v>2.0146234010000001</v>
      </c>
    </row>
    <row r="154" spans="1:28" s="1" customFormat="1" ht="11.1" customHeight="1" x14ac:dyDescent="0.2">
      <c r="A154" s="28" t="s">
        <v>12</v>
      </c>
      <c r="B154" s="15" t="s">
        <v>5</v>
      </c>
      <c r="C154" s="29">
        <v>2.1410179999999999</v>
      </c>
      <c r="D154" s="29">
        <v>2.5503200000000001</v>
      </c>
      <c r="E154" s="29">
        <v>2.4147349999999999</v>
      </c>
      <c r="F154" s="29">
        <v>4.9963050000000004</v>
      </c>
      <c r="G154" s="29">
        <v>3.2686449999999998</v>
      </c>
      <c r="H154" s="29">
        <v>2.961665</v>
      </c>
      <c r="I154" s="29">
        <v>4.1385399999999999</v>
      </c>
      <c r="J154" s="29">
        <v>7.2517189999999996</v>
      </c>
      <c r="K154" s="29">
        <v>6.7890990000000002</v>
      </c>
      <c r="L154" s="29">
        <v>1.19472</v>
      </c>
      <c r="M154" s="29">
        <v>0.80104799999999998</v>
      </c>
      <c r="N154" s="29">
        <v>0.94370600000000004</v>
      </c>
      <c r="O154" s="29">
        <v>1.0466230000000001</v>
      </c>
      <c r="P154" s="29">
        <v>1.121988</v>
      </c>
      <c r="Q154" s="29">
        <v>1.222815</v>
      </c>
      <c r="R154" s="29">
        <v>1.2546470000000001</v>
      </c>
      <c r="S154" s="29">
        <v>1.2842849999999999</v>
      </c>
      <c r="T154" s="29">
        <v>1.4066686049999999</v>
      </c>
      <c r="U154" s="29">
        <v>1.2427326000000001</v>
      </c>
      <c r="V154" s="29">
        <v>1.191458106</v>
      </c>
      <c r="W154" s="29">
        <v>1.281222182</v>
      </c>
      <c r="X154" s="29">
        <v>1.1955877150000001</v>
      </c>
      <c r="Y154" s="29">
        <v>1.092914787</v>
      </c>
      <c r="Z154" s="29">
        <v>1.2117101370000001</v>
      </c>
      <c r="AA154" s="29">
        <v>1.20195042</v>
      </c>
      <c r="AB154" s="29">
        <v>1.201446711</v>
      </c>
    </row>
    <row r="155" spans="1:28" s="1" customFormat="1" ht="11.1" customHeight="1" x14ac:dyDescent="0.2">
      <c r="A155" s="28" t="s">
        <v>10</v>
      </c>
      <c r="B155" s="15" t="s">
        <v>5</v>
      </c>
      <c r="C155" s="29">
        <f t="shared" ref="C155:M155" si="54">C154-C156</f>
        <v>0.88027699999999998</v>
      </c>
      <c r="D155" s="29">
        <f t="shared" si="54"/>
        <v>1.053131</v>
      </c>
      <c r="E155" s="29">
        <f t="shared" si="54"/>
        <v>0.9980509999999998</v>
      </c>
      <c r="F155" s="29">
        <f t="shared" si="54"/>
        <v>1.9779780000000002</v>
      </c>
      <c r="G155" s="29">
        <f t="shared" si="54"/>
        <v>1.6855909999999998</v>
      </c>
      <c r="H155" s="29">
        <f t="shared" si="54"/>
        <v>2.7987929999999999</v>
      </c>
      <c r="I155" s="29">
        <f t="shared" si="54"/>
        <v>2.9756679999999998</v>
      </c>
      <c r="J155" s="29">
        <f t="shared" si="54"/>
        <v>6.1018639999999991</v>
      </c>
      <c r="K155" s="29">
        <f t="shared" si="54"/>
        <v>5.7237419999999997</v>
      </c>
      <c r="L155" s="29">
        <f t="shared" si="54"/>
        <v>1.19472</v>
      </c>
      <c r="M155" s="29">
        <f t="shared" si="54"/>
        <v>0.80104799999999998</v>
      </c>
      <c r="N155" s="29">
        <v>0.94370600000000004</v>
      </c>
      <c r="O155" s="29">
        <v>1.0466230000000001</v>
      </c>
      <c r="P155" s="29">
        <v>1.121988</v>
      </c>
      <c r="Q155" s="29">
        <v>1.222815</v>
      </c>
      <c r="R155" s="29">
        <v>1.2546470000000001</v>
      </c>
      <c r="S155" s="29">
        <v>1.2842849999999999</v>
      </c>
      <c r="T155" s="29">
        <v>1.4066686049999999</v>
      </c>
      <c r="U155" s="29">
        <v>1.2427326000000001</v>
      </c>
      <c r="V155" s="29">
        <v>1.191458106</v>
      </c>
      <c r="W155" s="29">
        <v>1.281222182</v>
      </c>
      <c r="X155" s="29">
        <v>1.1955877150000001</v>
      </c>
      <c r="Y155" s="29">
        <v>1.092914787</v>
      </c>
      <c r="Z155" s="29">
        <v>1.2117101370000001</v>
      </c>
      <c r="AA155" s="29">
        <v>1.20195042</v>
      </c>
      <c r="AB155" s="29">
        <v>1.201446711</v>
      </c>
    </row>
    <row r="156" spans="1:28" s="1" customFormat="1" ht="11.1" customHeight="1" x14ac:dyDescent="0.2">
      <c r="A156" s="28" t="s">
        <v>11</v>
      </c>
      <c r="B156" s="15" t="s">
        <v>5</v>
      </c>
      <c r="C156" s="29">
        <v>1.2607409999999999</v>
      </c>
      <c r="D156" s="29">
        <v>1.4971890000000001</v>
      </c>
      <c r="E156" s="29">
        <v>1.4166840000000001</v>
      </c>
      <c r="F156" s="29">
        <v>3.0183270000000002</v>
      </c>
      <c r="G156" s="29">
        <v>1.583054</v>
      </c>
      <c r="H156" s="29">
        <v>0.16287199999999999</v>
      </c>
      <c r="I156" s="29">
        <v>1.1628719999999999</v>
      </c>
      <c r="J156" s="29">
        <v>1.1498550000000001</v>
      </c>
      <c r="K156" s="29">
        <v>1.0653570000000001</v>
      </c>
      <c r="L156" s="29">
        <v>0</v>
      </c>
      <c r="M156" s="29">
        <v>0</v>
      </c>
      <c r="N156" s="29">
        <v>0</v>
      </c>
      <c r="O156" s="29">
        <v>0</v>
      </c>
      <c r="P156" s="29">
        <v>0</v>
      </c>
      <c r="Q156" s="29">
        <v>0</v>
      </c>
      <c r="R156" s="29">
        <v>0</v>
      </c>
      <c r="S156" s="29">
        <v>0</v>
      </c>
      <c r="T156" s="29">
        <v>0</v>
      </c>
      <c r="U156" s="29">
        <v>0</v>
      </c>
      <c r="V156" s="29">
        <v>0</v>
      </c>
      <c r="W156" s="29">
        <v>0</v>
      </c>
      <c r="X156" s="29">
        <v>0</v>
      </c>
      <c r="Y156" s="29">
        <v>0</v>
      </c>
      <c r="Z156" s="29">
        <v>0</v>
      </c>
      <c r="AA156" s="29">
        <v>0</v>
      </c>
      <c r="AB156" s="29">
        <v>0</v>
      </c>
    </row>
    <row r="157" spans="1:28" s="1" customFormat="1" ht="11.1" customHeight="1" x14ac:dyDescent="0.2">
      <c r="A157" s="28" t="s">
        <v>13</v>
      </c>
      <c r="B157" s="15" t="s">
        <v>5</v>
      </c>
      <c r="C157" s="29">
        <v>1.5612220000000001</v>
      </c>
      <c r="D157" s="29">
        <v>1.870557</v>
      </c>
      <c r="E157" s="29">
        <v>1.693087</v>
      </c>
      <c r="F157" s="29">
        <v>0.924203</v>
      </c>
      <c r="G157" s="29">
        <v>2.1472039999999999</v>
      </c>
      <c r="H157" s="29">
        <v>2.1960959999999998</v>
      </c>
      <c r="I157" s="29">
        <v>2.3860000000000001E-3</v>
      </c>
      <c r="J157" s="29">
        <v>2.379E-3</v>
      </c>
      <c r="K157" s="29">
        <v>1.153837</v>
      </c>
      <c r="L157" s="29">
        <v>2.062E-3</v>
      </c>
      <c r="M157" s="29">
        <v>2.3540000000000002E-3</v>
      </c>
      <c r="N157" s="29">
        <v>2.2769999999999999E-3</v>
      </c>
      <c r="O157" s="29">
        <v>2.3909999999999999E-3</v>
      </c>
      <c r="P157" s="29">
        <v>2.4099999999999998E-3</v>
      </c>
      <c r="Q157" s="29">
        <v>2.431E-3</v>
      </c>
      <c r="R157" s="29">
        <v>2.369E-3</v>
      </c>
      <c r="S157" s="29">
        <v>2.4009999999999999E-3</v>
      </c>
      <c r="T157" s="29">
        <v>2.3572620000000002E-3</v>
      </c>
      <c r="U157" s="29">
        <v>2.2793420000000002E-3</v>
      </c>
      <c r="V157" s="29">
        <v>2.2328539999999998E-3</v>
      </c>
      <c r="W157" s="29">
        <v>0.98001785600000002</v>
      </c>
      <c r="X157" s="29">
        <v>0.85326932799999999</v>
      </c>
      <c r="Y157" s="29">
        <v>0.81420742599999996</v>
      </c>
      <c r="Z157" s="29">
        <v>0.83869303100000003</v>
      </c>
      <c r="AA157" s="29">
        <v>0.78817143099999998</v>
      </c>
      <c r="AB157" s="29">
        <v>0.81317669000000004</v>
      </c>
    </row>
    <row r="158" spans="1:28" s="1" customFormat="1" ht="11.1" customHeight="1" x14ac:dyDescent="0.2">
      <c r="A158" s="28" t="s">
        <v>10</v>
      </c>
      <c r="B158" s="15" t="s">
        <v>5</v>
      </c>
      <c r="C158" s="29">
        <f t="shared" ref="C158:M158" si="55">C157-C159</f>
        <v>1.5612220000000001</v>
      </c>
      <c r="D158" s="29">
        <f t="shared" si="55"/>
        <v>1.870557</v>
      </c>
      <c r="E158" s="29">
        <f t="shared" si="55"/>
        <v>1.693087</v>
      </c>
      <c r="F158" s="29">
        <f t="shared" si="55"/>
        <v>0.924203</v>
      </c>
      <c r="G158" s="29">
        <f t="shared" si="55"/>
        <v>2.463000000000104E-3</v>
      </c>
      <c r="H158" s="29">
        <f t="shared" si="55"/>
        <v>2.3579999999996382E-3</v>
      </c>
      <c r="I158" s="29">
        <f t="shared" si="55"/>
        <v>2.3860000000000001E-3</v>
      </c>
      <c r="J158" s="29">
        <f t="shared" si="55"/>
        <v>2.379E-3</v>
      </c>
      <c r="K158" s="29">
        <f t="shared" si="55"/>
        <v>1.153837</v>
      </c>
      <c r="L158" s="29">
        <f t="shared" si="55"/>
        <v>2.062E-3</v>
      </c>
      <c r="M158" s="29">
        <f t="shared" si="55"/>
        <v>2.3540000000000002E-3</v>
      </c>
      <c r="N158" s="29">
        <v>2.2769999999999999E-3</v>
      </c>
      <c r="O158" s="29">
        <v>2.3909999999999999E-3</v>
      </c>
      <c r="P158" s="29">
        <v>2.4099999999999998E-3</v>
      </c>
      <c r="Q158" s="29">
        <v>2.431E-3</v>
      </c>
      <c r="R158" s="29">
        <v>2.369E-3</v>
      </c>
      <c r="S158" s="29">
        <v>2.4009999999999999E-3</v>
      </c>
      <c r="T158" s="29">
        <v>2.3572620000000002E-3</v>
      </c>
      <c r="U158" s="29">
        <v>2.2793420000000002E-3</v>
      </c>
      <c r="V158" s="29">
        <v>2.2328539999999998E-3</v>
      </c>
      <c r="W158" s="29">
        <v>0.98001785600000002</v>
      </c>
      <c r="X158" s="29">
        <v>0.85326932799999999</v>
      </c>
      <c r="Y158" s="29">
        <v>0.81420742599999996</v>
      </c>
      <c r="Z158" s="29">
        <v>0.83869303100000003</v>
      </c>
      <c r="AA158" s="29">
        <v>0.78817143099999998</v>
      </c>
      <c r="AB158" s="29">
        <v>0.81317669000000004</v>
      </c>
    </row>
    <row r="159" spans="1:28" s="1" customFormat="1" ht="11.1" customHeight="1" x14ac:dyDescent="0.2">
      <c r="A159" s="28" t="s">
        <v>11</v>
      </c>
      <c r="B159" s="15" t="s">
        <v>5</v>
      </c>
      <c r="C159" s="29">
        <v>0</v>
      </c>
      <c r="D159" s="29">
        <v>0</v>
      </c>
      <c r="E159" s="29">
        <v>0</v>
      </c>
      <c r="F159" s="29">
        <v>0</v>
      </c>
      <c r="G159" s="29">
        <v>2.1447409999999998</v>
      </c>
      <c r="H159" s="29">
        <v>2.1937380000000002</v>
      </c>
      <c r="I159" s="29">
        <v>0</v>
      </c>
      <c r="J159" s="29">
        <v>0</v>
      </c>
      <c r="K159" s="29">
        <v>0</v>
      </c>
      <c r="L159" s="29">
        <v>0</v>
      </c>
      <c r="M159" s="29">
        <v>0</v>
      </c>
      <c r="N159" s="29">
        <v>0</v>
      </c>
      <c r="O159" s="29">
        <v>0</v>
      </c>
      <c r="P159" s="29">
        <v>0</v>
      </c>
      <c r="Q159" s="29">
        <v>0</v>
      </c>
      <c r="R159" s="29">
        <v>0</v>
      </c>
      <c r="S159" s="29">
        <v>0</v>
      </c>
      <c r="T159" s="29">
        <v>0</v>
      </c>
      <c r="U159" s="29">
        <v>0</v>
      </c>
      <c r="V159" s="29">
        <v>0</v>
      </c>
      <c r="W159" s="29">
        <v>0</v>
      </c>
      <c r="X159" s="29">
        <v>0</v>
      </c>
      <c r="Y159" s="29">
        <v>0</v>
      </c>
      <c r="Z159" s="29">
        <v>0</v>
      </c>
      <c r="AA159" s="29">
        <v>0</v>
      </c>
      <c r="AB159" s="29">
        <v>0</v>
      </c>
    </row>
    <row r="160" spans="1:28" s="1" customFormat="1" ht="11.1" customHeight="1" x14ac:dyDescent="0.2">
      <c r="A160" s="7" t="s">
        <v>55</v>
      </c>
      <c r="B160" s="21" t="s">
        <v>5</v>
      </c>
      <c r="C160" s="23">
        <f>C161+C164</f>
        <v>236.25418911557028</v>
      </c>
      <c r="D160" s="23">
        <f t="shared" ref="D160:I160" si="56">D161+D164</f>
        <v>261.82352219970988</v>
      </c>
      <c r="E160" s="23">
        <f t="shared" si="56"/>
        <v>279.75631049350017</v>
      </c>
      <c r="F160" s="23">
        <f t="shared" si="56"/>
        <v>327.52574957211999</v>
      </c>
      <c r="G160" s="23">
        <f t="shared" si="56"/>
        <v>367.9719329689201</v>
      </c>
      <c r="H160" s="23">
        <f t="shared" si="56"/>
        <v>389.12405844127005</v>
      </c>
      <c r="I160" s="23">
        <f t="shared" si="56"/>
        <v>410.02539498129875</v>
      </c>
      <c r="J160" s="23">
        <f>J161+J164</f>
        <v>435.7033542282598</v>
      </c>
      <c r="K160" s="23">
        <f>K161+K164</f>
        <v>442.49388523915007</v>
      </c>
      <c r="L160" s="23">
        <f>L161+L164</f>
        <v>390.06693406661992</v>
      </c>
      <c r="M160" s="23">
        <f>M161+M164</f>
        <v>301.68311105631</v>
      </c>
      <c r="N160" s="23">
        <v>333.75993455485991</v>
      </c>
      <c r="O160" s="23">
        <v>402.7788766823399</v>
      </c>
      <c r="P160" s="23">
        <v>435.88773164288006</v>
      </c>
      <c r="Q160" s="23">
        <v>484.10585724937965</v>
      </c>
      <c r="R160" s="23">
        <v>524.26706801938997</v>
      </c>
      <c r="S160" s="23">
        <v>473.19778410788985</v>
      </c>
      <c r="T160" s="23">
        <v>455.37567445828887</v>
      </c>
      <c r="U160" s="23">
        <v>425.81818670304148</v>
      </c>
      <c r="V160" s="23">
        <v>412.53050891862989</v>
      </c>
      <c r="W160" s="23">
        <v>423.11986518009996</v>
      </c>
      <c r="X160" s="23">
        <v>391.00574563749967</v>
      </c>
      <c r="Y160" s="23">
        <v>358.1010917935601</v>
      </c>
      <c r="Z160" s="23">
        <v>337.29122336561909</v>
      </c>
      <c r="AA160" s="23">
        <v>298.35864305295996</v>
      </c>
      <c r="AB160" s="23">
        <v>289.3904905667298</v>
      </c>
    </row>
    <row r="161" spans="1:28" s="1" customFormat="1" ht="11.1" customHeight="1" x14ac:dyDescent="0.2">
      <c r="A161" s="38" t="s">
        <v>45</v>
      </c>
      <c r="B161" s="39" t="s">
        <v>5</v>
      </c>
      <c r="C161" s="42">
        <f t="shared" ref="C161:I161" si="57">C162+C163</f>
        <v>235.59082311557029</v>
      </c>
      <c r="D161" s="42">
        <f t="shared" si="57"/>
        <v>261.08709719970989</v>
      </c>
      <c r="E161" s="42">
        <f t="shared" si="57"/>
        <v>277.99332849350014</v>
      </c>
      <c r="F161" s="42">
        <f t="shared" si="57"/>
        <v>325.60284857211997</v>
      </c>
      <c r="G161" s="42">
        <f t="shared" si="57"/>
        <v>366.10549696892008</v>
      </c>
      <c r="H161" s="42">
        <f t="shared" si="57"/>
        <v>386.33241844127008</v>
      </c>
      <c r="I161" s="42">
        <f t="shared" si="57"/>
        <v>406.96556298129877</v>
      </c>
      <c r="J161" s="42">
        <f>J162+J163</f>
        <v>429.59964422825982</v>
      </c>
      <c r="K161" s="42">
        <f>K162+K163</f>
        <v>436.91994223915009</v>
      </c>
      <c r="L161" s="42">
        <f>L162+L163</f>
        <v>388.55860106661993</v>
      </c>
      <c r="M161" s="42">
        <f>M162+M163</f>
        <v>300.68309505630998</v>
      </c>
      <c r="N161" s="42">
        <v>332.8115425548599</v>
      </c>
      <c r="O161" s="42">
        <v>401.78751768233991</v>
      </c>
      <c r="P161" s="42">
        <v>434.96349564288005</v>
      </c>
      <c r="Q161" s="42">
        <v>483.22564424937963</v>
      </c>
      <c r="R161" s="42">
        <f>R162+R163</f>
        <v>523.46614801938995</v>
      </c>
      <c r="S161" s="42">
        <v>472.47075210788984</v>
      </c>
      <c r="T161" s="42">
        <v>455.16150450128885</v>
      </c>
      <c r="U161" s="42">
        <v>425.69322191704146</v>
      </c>
      <c r="V161" s="42">
        <v>412.45283685162991</v>
      </c>
      <c r="W161" s="42">
        <v>423.03990705309997</v>
      </c>
      <c r="X161" s="42">
        <v>390.95246905149969</v>
      </c>
      <c r="Y161" s="42">
        <v>358.05120357856009</v>
      </c>
      <c r="Z161" s="42">
        <v>337.2201584156191</v>
      </c>
      <c r="AA161" s="42">
        <v>298.29993698195995</v>
      </c>
      <c r="AB161" s="42">
        <v>289.36372806372981</v>
      </c>
    </row>
    <row r="162" spans="1:28" s="1" customFormat="1" ht="11.1" customHeight="1" x14ac:dyDescent="0.2">
      <c r="A162" s="28" t="s">
        <v>8</v>
      </c>
      <c r="B162" s="15" t="s">
        <v>5</v>
      </c>
      <c r="C162" s="29">
        <v>233.36763763533028</v>
      </c>
      <c r="D162" s="29">
        <v>258.89062897260987</v>
      </c>
      <c r="E162" s="29">
        <v>275.37625518988017</v>
      </c>
      <c r="F162" s="29">
        <v>322.96540476101995</v>
      </c>
      <c r="G162" s="29">
        <v>363.67511746858008</v>
      </c>
      <c r="H162" s="29">
        <v>383.76319335770006</v>
      </c>
      <c r="I162" s="33">
        <v>405.06746594993876</v>
      </c>
      <c r="J162" s="29">
        <v>427.31413747565983</v>
      </c>
      <c r="K162" s="29">
        <v>434.84411382135011</v>
      </c>
      <c r="L162" s="29">
        <v>386.71908793057992</v>
      </c>
      <c r="M162" s="29">
        <v>299.29782331050001</v>
      </c>
      <c r="N162" s="29">
        <v>326.92200876708989</v>
      </c>
      <c r="O162" s="29">
        <v>394.97352837495993</v>
      </c>
      <c r="P162" s="29">
        <v>430.21546067745004</v>
      </c>
      <c r="Q162" s="29">
        <v>475.93439989524961</v>
      </c>
      <c r="R162" s="29">
        <v>514.60211572506989</v>
      </c>
      <c r="S162" s="29">
        <v>468.43858618819985</v>
      </c>
      <c r="T162" s="29">
        <v>442.80020322258889</v>
      </c>
      <c r="U162" s="29">
        <v>413.14340238746144</v>
      </c>
      <c r="V162" s="29">
        <v>400.64594906851966</v>
      </c>
      <c r="W162" s="29">
        <v>411.714747751</v>
      </c>
      <c r="X162" s="29">
        <v>378.14665152397015</v>
      </c>
      <c r="Y162" s="29">
        <v>343.92784709736009</v>
      </c>
      <c r="Z162" s="29">
        <v>336.89724242106911</v>
      </c>
      <c r="AA162" s="29">
        <v>298.0418888532198</v>
      </c>
      <c r="AB162" s="29">
        <v>289.35940204482984</v>
      </c>
    </row>
    <row r="163" spans="1:28" s="1" customFormat="1" ht="11.1" customHeight="1" x14ac:dyDescent="0.2">
      <c r="A163" s="32" t="s">
        <v>9</v>
      </c>
      <c r="B163" s="15" t="s">
        <v>5</v>
      </c>
      <c r="C163" s="29">
        <v>2.2231854802400006</v>
      </c>
      <c r="D163" s="29">
        <v>2.1964682271000004</v>
      </c>
      <c r="E163" s="29">
        <v>2.6170733036199989</v>
      </c>
      <c r="F163" s="29">
        <v>2.6374438110999998</v>
      </c>
      <c r="G163" s="29">
        <v>2.4303795003399995</v>
      </c>
      <c r="H163" s="29">
        <v>2.5692250835700006</v>
      </c>
      <c r="I163" s="33">
        <v>1.8980970313599996</v>
      </c>
      <c r="J163" s="29">
        <v>2.2855067526000004</v>
      </c>
      <c r="K163" s="29">
        <v>2.0758284177999995</v>
      </c>
      <c r="L163" s="29">
        <v>1.8395131360400003</v>
      </c>
      <c r="M163" s="29">
        <v>1.3852717458099999</v>
      </c>
      <c r="N163" s="29">
        <v>5.8895337877699996</v>
      </c>
      <c r="O163" s="29">
        <v>6.8139893073799982</v>
      </c>
      <c r="P163" s="29">
        <v>4.7480349654300005</v>
      </c>
      <c r="Q163" s="29">
        <v>7.2912443541300034</v>
      </c>
      <c r="R163" s="29">
        <v>8.8640322943200012</v>
      </c>
      <c r="S163" s="29">
        <v>4.0321659196899988</v>
      </c>
      <c r="T163" s="29">
        <v>12.361301278700001</v>
      </c>
      <c r="U163" s="29">
        <v>12.549819529580002</v>
      </c>
      <c r="V163" s="29">
        <v>11.80688778311</v>
      </c>
      <c r="W163" s="29">
        <v>11.325159302100001</v>
      </c>
      <c r="X163" s="29">
        <v>12.805817527529999</v>
      </c>
      <c r="Y163" s="29">
        <v>14.123356481199998</v>
      </c>
      <c r="Z163" s="29">
        <v>0.32291599454999997</v>
      </c>
      <c r="AA163" s="29">
        <v>0.25804812874000005</v>
      </c>
      <c r="AB163" s="29">
        <v>4.3260189000000008E-3</v>
      </c>
    </row>
    <row r="164" spans="1:28" s="1" customFormat="1" ht="11.1" customHeight="1" x14ac:dyDescent="0.2">
      <c r="A164" s="38" t="s">
        <v>46</v>
      </c>
      <c r="B164" s="39" t="s">
        <v>5</v>
      </c>
      <c r="C164" s="42">
        <f t="shared" ref="C164:M164" si="58">C165+C166</f>
        <v>0.66336600000000001</v>
      </c>
      <c r="D164" s="42">
        <f t="shared" si="58"/>
        <v>0.736425</v>
      </c>
      <c r="E164" s="42">
        <f t="shared" si="58"/>
        <v>1.762982</v>
      </c>
      <c r="F164" s="42">
        <f t="shared" si="58"/>
        <v>1.922901</v>
      </c>
      <c r="G164" s="42">
        <f t="shared" si="58"/>
        <v>1.866436</v>
      </c>
      <c r="H164" s="42">
        <f t="shared" si="58"/>
        <v>2.7916400000000001</v>
      </c>
      <c r="I164" s="42">
        <f t="shared" si="58"/>
        <v>3.0598320000000001</v>
      </c>
      <c r="J164" s="42">
        <f t="shared" si="58"/>
        <v>6.1037099999999995</v>
      </c>
      <c r="K164" s="42">
        <f t="shared" si="58"/>
        <v>5.5739429999999999</v>
      </c>
      <c r="L164" s="42">
        <f t="shared" si="58"/>
        <v>1.5083329999999999</v>
      </c>
      <c r="M164" s="42">
        <f t="shared" si="58"/>
        <v>1.000016</v>
      </c>
      <c r="N164" s="42">
        <v>0.94839200000000001</v>
      </c>
      <c r="O164" s="42">
        <v>0.99135899999999999</v>
      </c>
      <c r="P164" s="42">
        <v>0.92423599999999995</v>
      </c>
      <c r="Q164" s="42">
        <v>0.88021299999999991</v>
      </c>
      <c r="R164" s="42">
        <v>0.80091999999999997</v>
      </c>
      <c r="S164" s="42">
        <v>0.72703200000000001</v>
      </c>
      <c r="T164" s="42">
        <v>0.21416995699999999</v>
      </c>
      <c r="U164" s="42">
        <v>0.12496478599999999</v>
      </c>
      <c r="V164" s="42">
        <v>7.7672066999999997E-2</v>
      </c>
      <c r="W164" s="42">
        <v>7.9958127000000004E-2</v>
      </c>
      <c r="X164" s="42">
        <v>5.3276586000000001E-2</v>
      </c>
      <c r="Y164" s="42">
        <v>4.9888215E-2</v>
      </c>
      <c r="Z164" s="42">
        <v>7.1064950000000002E-2</v>
      </c>
      <c r="AA164" s="42">
        <v>5.8706070999999999E-2</v>
      </c>
      <c r="AB164" s="42">
        <v>2.6762503E-2</v>
      </c>
    </row>
    <row r="165" spans="1:28" s="1" customFormat="1" ht="11.1" customHeight="1" x14ac:dyDescent="0.2">
      <c r="A165" s="28" t="s">
        <v>8</v>
      </c>
      <c r="B165" s="15" t="s">
        <v>5</v>
      </c>
      <c r="C165" s="29">
        <v>0.44916099999999998</v>
      </c>
      <c r="D165" s="29">
        <v>0.55431600000000003</v>
      </c>
      <c r="E165" s="29">
        <v>1.3922859999999999</v>
      </c>
      <c r="F165" s="29">
        <v>0.79354899999999995</v>
      </c>
      <c r="G165" s="29">
        <v>0.90229499999999996</v>
      </c>
      <c r="H165" s="29">
        <v>1.8653960000000001</v>
      </c>
      <c r="I165" s="29">
        <v>0.96889400000000003</v>
      </c>
      <c r="J165" s="29">
        <v>0.91880499999999998</v>
      </c>
      <c r="K165" s="29">
        <v>0.87959399999999999</v>
      </c>
      <c r="L165" s="29">
        <v>1.012715</v>
      </c>
      <c r="M165" s="29">
        <v>0.99007800000000001</v>
      </c>
      <c r="N165" s="29">
        <v>0.93835199999999996</v>
      </c>
      <c r="O165" s="29">
        <v>0.98119699999999999</v>
      </c>
      <c r="P165" s="29">
        <v>0.913045</v>
      </c>
      <c r="Q165" s="29">
        <v>0.86880599999999997</v>
      </c>
      <c r="R165" s="29">
        <v>0.78942699999999999</v>
      </c>
      <c r="S165" s="29">
        <v>0.71541699999999997</v>
      </c>
      <c r="T165" s="29">
        <v>0.146275764</v>
      </c>
      <c r="U165" s="29">
        <v>8.5366154E-2</v>
      </c>
      <c r="V165" s="29">
        <v>4.5533294000000009E-2</v>
      </c>
      <c r="W165" s="29">
        <v>3.9050621000000001E-2</v>
      </c>
      <c r="X165" s="29">
        <v>5.2027300999999998E-2</v>
      </c>
      <c r="Y165" s="29">
        <v>4.8638929999999997E-2</v>
      </c>
      <c r="Z165" s="29">
        <v>6.8818672999999997E-2</v>
      </c>
      <c r="AA165" s="29">
        <v>5.6411532E-2</v>
      </c>
      <c r="AB165" s="33">
        <v>1.0330773E-2</v>
      </c>
    </row>
    <row r="166" spans="1:28" s="1" customFormat="1" ht="11.1" customHeight="1" x14ac:dyDescent="0.2">
      <c r="A166" s="32" t="s">
        <v>9</v>
      </c>
      <c r="B166" s="15" t="s">
        <v>5</v>
      </c>
      <c r="C166" s="29">
        <v>0.21420500000000001</v>
      </c>
      <c r="D166" s="29">
        <v>0.18210899999999999</v>
      </c>
      <c r="E166" s="29">
        <v>0.37069600000000003</v>
      </c>
      <c r="F166" s="29">
        <v>1.1293519999999999</v>
      </c>
      <c r="G166" s="29">
        <v>0.96414100000000003</v>
      </c>
      <c r="H166" s="29">
        <v>0.92624399999999996</v>
      </c>
      <c r="I166" s="29">
        <v>2.090938</v>
      </c>
      <c r="J166" s="29">
        <v>5.1849049999999997</v>
      </c>
      <c r="K166" s="29">
        <v>4.6943489999999999</v>
      </c>
      <c r="L166" s="29">
        <v>0.495618</v>
      </c>
      <c r="M166" s="29">
        <v>9.9380000000000007E-3</v>
      </c>
      <c r="N166" s="29">
        <v>1.004E-2</v>
      </c>
      <c r="O166" s="29">
        <v>1.0161999999999999E-2</v>
      </c>
      <c r="P166" s="29">
        <v>1.1191E-2</v>
      </c>
      <c r="Q166" s="29">
        <v>1.1407E-2</v>
      </c>
      <c r="R166" s="29">
        <v>1.1493E-2</v>
      </c>
      <c r="S166" s="29">
        <v>1.1615E-2</v>
      </c>
      <c r="T166" s="29">
        <v>6.7894193000000005E-2</v>
      </c>
      <c r="U166" s="29">
        <v>3.9598632000000002E-2</v>
      </c>
      <c r="V166" s="29">
        <v>3.2138773000000002E-2</v>
      </c>
      <c r="W166" s="29">
        <v>4.0907506000000003E-2</v>
      </c>
      <c r="X166" s="29">
        <v>1.2492849999999999E-3</v>
      </c>
      <c r="Y166" s="29">
        <v>1.2492849999999999E-3</v>
      </c>
      <c r="Z166" s="29">
        <v>2.2462770000000001E-3</v>
      </c>
      <c r="AA166" s="29">
        <v>2.294539E-3</v>
      </c>
      <c r="AB166" s="33">
        <v>1.6431729999999999E-2</v>
      </c>
    </row>
    <row r="167" spans="1:28" s="1" customFormat="1" ht="11.1" customHeight="1" x14ac:dyDescent="0.2">
      <c r="A167" s="7" t="s">
        <v>56</v>
      </c>
      <c r="B167" s="21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64"/>
    </row>
    <row r="168" spans="1:28" s="1" customFormat="1" ht="11.1" customHeight="1" x14ac:dyDescent="0.2">
      <c r="A168" s="38" t="s">
        <v>47</v>
      </c>
      <c r="B168" s="39" t="s">
        <v>5</v>
      </c>
      <c r="C168" s="42">
        <f>SUM(C169:C171)</f>
        <v>236.25418911557011</v>
      </c>
      <c r="D168" s="42">
        <f t="shared" ref="D168:M168" si="59">SUM(D169:D171)</f>
        <v>261.82352219970988</v>
      </c>
      <c r="E168" s="42">
        <f t="shared" si="59"/>
        <v>279.75631049350022</v>
      </c>
      <c r="F168" s="42">
        <f t="shared" si="59"/>
        <v>327.52574957212005</v>
      </c>
      <c r="G168" s="42">
        <f t="shared" si="59"/>
        <v>367.97667996892005</v>
      </c>
      <c r="H168" s="42">
        <f t="shared" si="59"/>
        <v>387.72823844127032</v>
      </c>
      <c r="I168" s="42">
        <f t="shared" si="59"/>
        <v>410.02539498129886</v>
      </c>
      <c r="J168" s="42">
        <f t="shared" si="59"/>
        <v>435.70335422825968</v>
      </c>
      <c r="K168" s="42">
        <f t="shared" si="59"/>
        <v>442.49388523915002</v>
      </c>
      <c r="L168" s="42">
        <f t="shared" si="59"/>
        <v>390.06693406661998</v>
      </c>
      <c r="M168" s="42">
        <f t="shared" si="59"/>
        <v>301.68311105631005</v>
      </c>
      <c r="N168" s="42">
        <v>333.75993455485985</v>
      </c>
      <c r="O168" s="42">
        <v>402.77887668234007</v>
      </c>
      <c r="P168" s="42">
        <v>435.88773164288017</v>
      </c>
      <c r="Q168" s="42">
        <v>484.10585724937943</v>
      </c>
      <c r="R168" s="42">
        <v>524.26706801939019</v>
      </c>
      <c r="S168" s="42">
        <v>473.1977841078899</v>
      </c>
      <c r="T168" s="42">
        <v>455.37567445828904</v>
      </c>
      <c r="U168" s="42">
        <v>425.81818670304131</v>
      </c>
      <c r="V168" s="42">
        <v>412.53050891862989</v>
      </c>
      <c r="W168" s="42">
        <v>423.11986518010059</v>
      </c>
      <c r="X168" s="42">
        <v>391.0057456374995</v>
      </c>
      <c r="Y168" s="42">
        <v>358.10109179355965</v>
      </c>
      <c r="Z168" s="42">
        <v>337.2912233656192</v>
      </c>
      <c r="AA168" s="42">
        <v>298.35864305295996</v>
      </c>
      <c r="AB168" s="42">
        <v>289.3904905667298</v>
      </c>
    </row>
    <row r="169" spans="1:28" s="1" customFormat="1" ht="11.1" customHeight="1" x14ac:dyDescent="0.2">
      <c r="A169" s="32" t="s">
        <v>22</v>
      </c>
      <c r="B169" s="15" t="s">
        <v>5</v>
      </c>
      <c r="C169" s="29">
        <f>C173+C177</f>
        <v>211.29576215380013</v>
      </c>
      <c r="D169" s="29">
        <f t="shared" ref="D169:M171" si="60">D173+D177</f>
        <v>231.28441335151987</v>
      </c>
      <c r="E169" s="29">
        <f t="shared" si="60"/>
        <v>246.86928179924018</v>
      </c>
      <c r="F169" s="29">
        <f t="shared" si="60"/>
        <v>288.87835970371009</v>
      </c>
      <c r="G169" s="29">
        <f t="shared" si="60"/>
        <v>322.56587024925005</v>
      </c>
      <c r="H169" s="29">
        <f t="shared" si="60"/>
        <v>340.00020949541027</v>
      </c>
      <c r="I169" s="29">
        <f t="shared" si="60"/>
        <v>356.93161138167892</v>
      </c>
      <c r="J169" s="29">
        <f t="shared" si="60"/>
        <v>379.36053066948966</v>
      </c>
      <c r="K169" s="29">
        <f t="shared" si="60"/>
        <v>381.93107251008996</v>
      </c>
      <c r="L169" s="29">
        <f t="shared" si="60"/>
        <v>331.80016177774002</v>
      </c>
      <c r="M169" s="29">
        <f t="shared" si="60"/>
        <v>250.48672074984006</v>
      </c>
      <c r="N169" s="29">
        <v>284.03022708102986</v>
      </c>
      <c r="O169" s="29">
        <v>349.51098436375008</v>
      </c>
      <c r="P169" s="29">
        <v>384.16842460498015</v>
      </c>
      <c r="Q169" s="29">
        <v>435.24596751878943</v>
      </c>
      <c r="R169" s="29">
        <v>477.33186697758015</v>
      </c>
      <c r="S169" s="29">
        <v>427.5186035387099</v>
      </c>
      <c r="T169" s="29">
        <v>410.94789814495903</v>
      </c>
      <c r="U169" s="29">
        <v>381.74691647766127</v>
      </c>
      <c r="V169" s="29">
        <v>370.41795775018971</v>
      </c>
      <c r="W169" s="29">
        <v>387.2491064181707</v>
      </c>
      <c r="X169" s="29">
        <v>349.97065253524949</v>
      </c>
      <c r="Y169" s="29">
        <v>326.97055798410969</v>
      </c>
      <c r="Z169" s="29">
        <v>301.28428696185961</v>
      </c>
      <c r="AA169" s="29">
        <v>264.33697981786992</v>
      </c>
      <c r="AB169" s="67">
        <v>256.41314453373997</v>
      </c>
    </row>
    <row r="170" spans="1:28" s="1" customFormat="1" ht="11.1" customHeight="1" x14ac:dyDescent="0.2">
      <c r="A170" s="32" t="s">
        <v>23</v>
      </c>
      <c r="B170" s="15" t="s">
        <v>5</v>
      </c>
      <c r="C170" s="29">
        <f t="shared" ref="C170:K171" si="61">C174+C178</f>
        <v>4.8430339832599998</v>
      </c>
      <c r="D170" s="29">
        <f t="shared" si="61"/>
        <v>4.7010671322599995</v>
      </c>
      <c r="E170" s="29">
        <f t="shared" si="61"/>
        <v>4.0045139218700001</v>
      </c>
      <c r="F170" s="29">
        <f t="shared" si="61"/>
        <v>4.0016730271499998</v>
      </c>
      <c r="G170" s="29">
        <f t="shared" si="61"/>
        <v>3.1423064561399996</v>
      </c>
      <c r="H170" s="29">
        <f t="shared" si="61"/>
        <v>2.1168160298000003</v>
      </c>
      <c r="I170" s="29">
        <f t="shared" si="61"/>
        <v>2.02735830033</v>
      </c>
      <c r="J170" s="29">
        <f t="shared" si="61"/>
        <v>1.9373712246699997</v>
      </c>
      <c r="K170" s="29">
        <f t="shared" si="61"/>
        <v>1.5963809363099997</v>
      </c>
      <c r="L170" s="29">
        <f t="shared" si="60"/>
        <v>0.98247260230000011</v>
      </c>
      <c r="M170" s="29">
        <f t="shared" si="60"/>
        <v>0.49234236575999996</v>
      </c>
      <c r="N170" s="29">
        <v>0.46436307828000006</v>
      </c>
      <c r="O170" s="29">
        <v>0.46569849015999998</v>
      </c>
      <c r="P170" s="29">
        <v>0.4541169999500001</v>
      </c>
      <c r="Q170" s="29">
        <v>3.0892277884499992</v>
      </c>
      <c r="R170" s="29">
        <v>0.87185962101000003</v>
      </c>
      <c r="S170" s="29">
        <v>0.63327456736999999</v>
      </c>
      <c r="T170" s="29">
        <v>-1.2476362854799996</v>
      </c>
      <c r="U170" s="29">
        <v>1.24269010652</v>
      </c>
      <c r="V170" s="29">
        <v>1.4458865288799998</v>
      </c>
      <c r="W170" s="29">
        <v>11.413711900699996</v>
      </c>
      <c r="X170" s="29">
        <v>2.39003674287</v>
      </c>
      <c r="Y170" s="29">
        <v>1.6612080982599997</v>
      </c>
      <c r="Z170" s="29">
        <v>1.4008378525000003</v>
      </c>
      <c r="AA170" s="29">
        <v>1.05558226045</v>
      </c>
      <c r="AB170" s="67">
        <v>0.83508582079999993</v>
      </c>
    </row>
    <row r="171" spans="1:28" s="1" customFormat="1" ht="11.1" customHeight="1" x14ac:dyDescent="0.2">
      <c r="A171" s="32" t="s">
        <v>24</v>
      </c>
      <c r="B171" s="15" t="s">
        <v>5</v>
      </c>
      <c r="C171" s="30">
        <f t="shared" si="61"/>
        <v>20.115392978509998</v>
      </c>
      <c r="D171" s="30">
        <f t="shared" si="61"/>
        <v>25.83804171593</v>
      </c>
      <c r="E171" s="30">
        <f t="shared" si="61"/>
        <v>28.88251477239001</v>
      </c>
      <c r="F171" s="30">
        <f t="shared" si="61"/>
        <v>34.64571684125999</v>
      </c>
      <c r="G171" s="30">
        <f t="shared" si="61"/>
        <v>42.26850326353</v>
      </c>
      <c r="H171" s="30">
        <f t="shared" si="61"/>
        <v>45.611212916060012</v>
      </c>
      <c r="I171" s="30">
        <f t="shared" si="61"/>
        <v>51.066425299289982</v>
      </c>
      <c r="J171" s="30">
        <f t="shared" si="61"/>
        <v>54.405452334099998</v>
      </c>
      <c r="K171" s="30">
        <f t="shared" si="61"/>
        <v>58.966431792750008</v>
      </c>
      <c r="L171" s="30">
        <f t="shared" si="60"/>
        <v>57.284299686579992</v>
      </c>
      <c r="M171" s="30">
        <f t="shared" si="60"/>
        <v>50.704047940710005</v>
      </c>
      <c r="N171" s="30">
        <v>49.265344395549995</v>
      </c>
      <c r="O171" s="30">
        <v>52.802193828430013</v>
      </c>
      <c r="P171" s="30">
        <v>51.265190037950006</v>
      </c>
      <c r="Q171" s="30">
        <v>45.770661942139995</v>
      </c>
      <c r="R171" s="29">
        <v>46.063341420799993</v>
      </c>
      <c r="S171" s="29">
        <v>45.045906001810003</v>
      </c>
      <c r="T171" s="29">
        <v>45.675412598809991</v>
      </c>
      <c r="U171" s="29">
        <v>42.828580118860025</v>
      </c>
      <c r="V171" s="29">
        <v>40.666664639559983</v>
      </c>
      <c r="W171" s="29">
        <v>24.457046861229994</v>
      </c>
      <c r="X171" s="29">
        <v>38.64505635938</v>
      </c>
      <c r="Y171" s="29">
        <v>29.469325711189999</v>
      </c>
      <c r="Z171" s="29">
        <v>34.606098551260004</v>
      </c>
      <c r="AA171" s="29">
        <v>32.966080974640001</v>
      </c>
      <c r="AB171" s="67">
        <v>32.142260212189846</v>
      </c>
    </row>
    <row r="172" spans="1:28" s="1" customFormat="1" ht="11.1" customHeight="1" x14ac:dyDescent="0.2">
      <c r="A172" s="38" t="s">
        <v>48</v>
      </c>
      <c r="B172" s="39" t="s">
        <v>5</v>
      </c>
      <c r="C172" s="43">
        <f t="shared" ref="C172:M172" si="62">SUM(C173:C175)</f>
        <v>235.59082311557012</v>
      </c>
      <c r="D172" s="43">
        <f t="shared" si="62"/>
        <v>261.08709719970989</v>
      </c>
      <c r="E172" s="43">
        <f t="shared" si="62"/>
        <v>277.9933284935002</v>
      </c>
      <c r="F172" s="43">
        <f t="shared" si="62"/>
        <v>325.60284857212008</v>
      </c>
      <c r="G172" s="43">
        <f t="shared" si="62"/>
        <v>366.10549696892008</v>
      </c>
      <c r="H172" s="43">
        <f t="shared" si="62"/>
        <v>386.33241844127025</v>
      </c>
      <c r="I172" s="43">
        <f t="shared" si="62"/>
        <v>406.96556298129889</v>
      </c>
      <c r="J172" s="43">
        <f t="shared" si="62"/>
        <v>429.59964422825971</v>
      </c>
      <c r="K172" s="43">
        <f t="shared" si="62"/>
        <v>436.91994223914992</v>
      </c>
      <c r="L172" s="43">
        <f t="shared" si="62"/>
        <v>388.55860106661999</v>
      </c>
      <c r="M172" s="43">
        <f t="shared" si="62"/>
        <v>300.68309505631009</v>
      </c>
      <c r="N172" s="43">
        <v>332.8115425548599</v>
      </c>
      <c r="O172" s="43">
        <v>401.78751768234008</v>
      </c>
      <c r="P172" s="43">
        <v>434.96349564288016</v>
      </c>
      <c r="Q172" s="43">
        <v>483.2256442493794</v>
      </c>
      <c r="R172" s="43">
        <v>523.46614801938972</v>
      </c>
      <c r="S172" s="43">
        <v>472.47075210788989</v>
      </c>
      <c r="T172" s="43">
        <v>455.16150450128902</v>
      </c>
      <c r="U172" s="43">
        <v>425.69322191704146</v>
      </c>
      <c r="V172" s="43">
        <v>412.45283685162991</v>
      </c>
      <c r="W172" s="43">
        <v>423.03990705310059</v>
      </c>
      <c r="X172" s="43">
        <v>390.95246905149952</v>
      </c>
      <c r="Y172" s="43">
        <v>358.05120357855964</v>
      </c>
      <c r="Z172" s="43">
        <v>337.22015841561921</v>
      </c>
      <c r="AA172" s="43">
        <v>298.29993698195995</v>
      </c>
      <c r="AB172" s="43">
        <v>289.36372806372981</v>
      </c>
    </row>
    <row r="173" spans="1:28" s="1" customFormat="1" ht="11.1" customHeight="1" x14ac:dyDescent="0.2">
      <c r="A173" s="32" t="s">
        <v>22</v>
      </c>
      <c r="B173" s="15" t="s">
        <v>5</v>
      </c>
      <c r="C173" s="30">
        <v>211.06524315380014</v>
      </c>
      <c r="D173" s="30">
        <v>230.99297935151986</v>
      </c>
      <c r="E173" s="30">
        <v>246.44116679924019</v>
      </c>
      <c r="F173" s="30">
        <v>287.42778870371006</v>
      </c>
      <c r="G173" s="30">
        <v>321.01133224925007</v>
      </c>
      <c r="H173" s="30">
        <v>338.96952049541028</v>
      </c>
      <c r="I173" s="31">
        <v>354.24595838167892</v>
      </c>
      <c r="J173" s="30">
        <v>373.59910466948969</v>
      </c>
      <c r="K173" s="30">
        <v>376.70661251008994</v>
      </c>
      <c r="L173" s="30">
        <v>330.83623177774001</v>
      </c>
      <c r="M173" s="30">
        <v>249.96149274984006</v>
      </c>
      <c r="N173" s="30">
        <v>283.53548708102988</v>
      </c>
      <c r="O173" s="30">
        <v>349.01580836375007</v>
      </c>
      <c r="P173" s="30">
        <v>383.76815760498016</v>
      </c>
      <c r="Q173" s="30">
        <v>434.88033051878944</v>
      </c>
      <c r="R173" s="30">
        <v>477.03399897758015</v>
      </c>
      <c r="S173" s="30">
        <v>427.25740753870991</v>
      </c>
      <c r="T173" s="30">
        <v>410.74390823395902</v>
      </c>
      <c r="U173" s="30">
        <v>381.63334611966127</v>
      </c>
      <c r="V173" s="30">
        <v>370.34967195418972</v>
      </c>
      <c r="W173" s="30">
        <v>387.24182762117067</v>
      </c>
      <c r="X173" s="30">
        <v>349.9681937232495</v>
      </c>
      <c r="Y173" s="30">
        <v>326.96801162010968</v>
      </c>
      <c r="Z173" s="30">
        <v>301.28194396885959</v>
      </c>
      <c r="AA173" s="30">
        <v>264.33458699586993</v>
      </c>
      <c r="AB173" s="30">
        <v>256.41065663373996</v>
      </c>
    </row>
    <row r="174" spans="1:28" s="1" customFormat="1" ht="11.1" customHeight="1" x14ac:dyDescent="0.2">
      <c r="A174" s="32" t="s">
        <v>23</v>
      </c>
      <c r="B174" s="15" t="s">
        <v>5</v>
      </c>
      <c r="C174" s="30">
        <v>4.8409649832600001</v>
      </c>
      <c r="D174" s="30">
        <v>4.6971931322599998</v>
      </c>
      <c r="E174" s="30">
        <v>4.0004449218699998</v>
      </c>
      <c r="F174" s="30">
        <v>3.9976320271499999</v>
      </c>
      <c r="G174" s="30">
        <v>3.1378234561399996</v>
      </c>
      <c r="H174" s="30">
        <v>2.0727930298000001</v>
      </c>
      <c r="I174" s="31">
        <v>1.9800523003300001</v>
      </c>
      <c r="J174" s="30">
        <v>1.8586392246699996</v>
      </c>
      <c r="K174" s="30">
        <v>1.5135869363099996</v>
      </c>
      <c r="L174" s="30">
        <v>0.92927660230000009</v>
      </c>
      <c r="M174" s="30">
        <v>0.46713036575999994</v>
      </c>
      <c r="N174" s="30">
        <v>0.44129407828000006</v>
      </c>
      <c r="O174" s="30">
        <v>0.43955849015999998</v>
      </c>
      <c r="P174" s="30">
        <v>0.42553199995000007</v>
      </c>
      <c r="Q174" s="30">
        <v>3.0600967884499992</v>
      </c>
      <c r="R174" s="30">
        <v>0.84331762101000007</v>
      </c>
      <c r="S174" s="30">
        <v>0.63327456736999999</v>
      </c>
      <c r="T174" s="30">
        <v>-1.2476362854799996</v>
      </c>
      <c r="U174" s="30">
        <v>1.24269010652</v>
      </c>
      <c r="V174" s="30">
        <v>1.4458865288799998</v>
      </c>
      <c r="W174" s="30">
        <v>11.413711900699996</v>
      </c>
      <c r="X174" s="30">
        <v>2.39003674287</v>
      </c>
      <c r="Y174" s="30">
        <v>1.6612080982599997</v>
      </c>
      <c r="Z174" s="30">
        <v>1.4008378525000003</v>
      </c>
      <c r="AA174" s="30">
        <v>1.05558226045</v>
      </c>
      <c r="AB174" s="30">
        <v>0.83508582079999993</v>
      </c>
    </row>
    <row r="175" spans="1:28" s="1" customFormat="1" ht="11.1" customHeight="1" x14ac:dyDescent="0.2">
      <c r="A175" s="32" t="s">
        <v>24</v>
      </c>
      <c r="B175" s="15" t="s">
        <v>5</v>
      </c>
      <c r="C175" s="30">
        <v>19.684614978509998</v>
      </c>
      <c r="D175" s="30">
        <v>25.396924715930002</v>
      </c>
      <c r="E175" s="30">
        <v>27.551716772390009</v>
      </c>
      <c r="F175" s="30">
        <v>34.177427841259991</v>
      </c>
      <c r="G175" s="30">
        <v>41.95634126353</v>
      </c>
      <c r="H175" s="30">
        <v>45.29010491606001</v>
      </c>
      <c r="I175" s="31">
        <v>50.739552299289983</v>
      </c>
      <c r="J175" s="30">
        <v>54.141900334100001</v>
      </c>
      <c r="K175" s="30">
        <v>58.699742792750008</v>
      </c>
      <c r="L175" s="30">
        <v>56.793092686579989</v>
      </c>
      <c r="M175" s="30">
        <v>50.254471940710005</v>
      </c>
      <c r="N175" s="30">
        <v>48.834761395549997</v>
      </c>
      <c r="O175" s="30">
        <v>52.332150828430017</v>
      </c>
      <c r="P175" s="30">
        <v>50.769806037950005</v>
      </c>
      <c r="Q175" s="30">
        <v>45.285216942139996</v>
      </c>
      <c r="R175" s="30">
        <v>45.588831420799991</v>
      </c>
      <c r="S175" s="30">
        <v>44.58007000181</v>
      </c>
      <c r="T175" s="30">
        <v>45.665232552809989</v>
      </c>
      <c r="U175" s="30">
        <v>42.817185690860022</v>
      </c>
      <c r="V175" s="30">
        <v>40.657278368559986</v>
      </c>
      <c r="W175" s="30">
        <v>24.384367531229994</v>
      </c>
      <c r="X175" s="30">
        <v>38.594238585379998</v>
      </c>
      <c r="Y175" s="30">
        <v>29.42198386019</v>
      </c>
      <c r="Z175" s="30">
        <v>34.537376594260003</v>
      </c>
      <c r="AA175" s="30">
        <v>32.909767725640002</v>
      </c>
      <c r="AB175" s="30">
        <v>32.117985609189844</v>
      </c>
    </row>
    <row r="176" spans="1:28" s="1" customFormat="1" ht="11.1" customHeight="1" x14ac:dyDescent="0.2">
      <c r="A176" s="38" t="s">
        <v>44</v>
      </c>
      <c r="B176" s="39" t="s">
        <v>5</v>
      </c>
      <c r="C176" s="43">
        <f t="shared" ref="C176:M176" si="63">SUM(C177:C179)</f>
        <v>0.66336600000000001</v>
      </c>
      <c r="D176" s="43">
        <f t="shared" si="63"/>
        <v>0.736425</v>
      </c>
      <c r="E176" s="43">
        <f t="shared" si="63"/>
        <v>1.762982</v>
      </c>
      <c r="F176" s="43">
        <f t="shared" si="63"/>
        <v>1.922901</v>
      </c>
      <c r="G176" s="43">
        <f t="shared" si="63"/>
        <v>1.871183</v>
      </c>
      <c r="H176" s="43">
        <f t="shared" si="63"/>
        <v>1.3958199999999998</v>
      </c>
      <c r="I176" s="43">
        <f t="shared" si="63"/>
        <v>3.0598319999999997</v>
      </c>
      <c r="J176" s="43">
        <f t="shared" si="63"/>
        <v>6.1037099999999995</v>
      </c>
      <c r="K176" s="43">
        <f t="shared" si="63"/>
        <v>5.5739429999999999</v>
      </c>
      <c r="L176" s="43">
        <f t="shared" si="63"/>
        <v>1.5083329999999999</v>
      </c>
      <c r="M176" s="43">
        <f t="shared" si="63"/>
        <v>1.000016</v>
      </c>
      <c r="N176" s="43">
        <v>0.9483919999999999</v>
      </c>
      <c r="O176" s="43">
        <v>0.99135899999999999</v>
      </c>
      <c r="P176" s="43">
        <v>0.92423600000000006</v>
      </c>
      <c r="Q176" s="43">
        <v>0.88021300000000002</v>
      </c>
      <c r="R176" s="43">
        <v>0.80091999999999997</v>
      </c>
      <c r="S176" s="43">
        <v>0.7270319999999999</v>
      </c>
      <c r="T176" s="43">
        <v>0.21416995699999999</v>
      </c>
      <c r="U176" s="43">
        <v>0.12496478599999999</v>
      </c>
      <c r="V176" s="43">
        <v>7.7672066999999997E-2</v>
      </c>
      <c r="W176" s="43">
        <v>7.9958127000000004E-2</v>
      </c>
      <c r="X176" s="43">
        <v>5.3276586000000001E-2</v>
      </c>
      <c r="Y176" s="43">
        <v>4.9888215E-2</v>
      </c>
      <c r="Z176" s="43">
        <v>7.1064950000000002E-2</v>
      </c>
      <c r="AA176" s="43">
        <v>5.8706070999999999E-2</v>
      </c>
      <c r="AB176" s="43">
        <v>2.6762503E-2</v>
      </c>
    </row>
    <row r="177" spans="1:28" s="1" customFormat="1" ht="11.1" customHeight="1" x14ac:dyDescent="0.2">
      <c r="A177" s="32" t="s">
        <v>22</v>
      </c>
      <c r="B177" s="15" t="s">
        <v>5</v>
      </c>
      <c r="C177" s="30">
        <v>0.230519</v>
      </c>
      <c r="D177" s="30">
        <v>0.29143400000000003</v>
      </c>
      <c r="E177" s="30">
        <v>0.42811500000000002</v>
      </c>
      <c r="F177" s="30">
        <v>1.4505710000000001</v>
      </c>
      <c r="G177" s="30">
        <v>1.554538</v>
      </c>
      <c r="H177" s="30">
        <v>1.030689</v>
      </c>
      <c r="I177" s="30">
        <v>2.6856529999999998</v>
      </c>
      <c r="J177" s="30">
        <v>5.7614260000000002</v>
      </c>
      <c r="K177" s="30">
        <v>5.2244599999999997</v>
      </c>
      <c r="L177" s="30">
        <v>0.96392999999999995</v>
      </c>
      <c r="M177" s="30">
        <v>0.52522800000000003</v>
      </c>
      <c r="N177" s="30">
        <v>0.49474000000000001</v>
      </c>
      <c r="O177" s="30">
        <v>0.49517600000000001</v>
      </c>
      <c r="P177" s="30">
        <v>0.40026699999999998</v>
      </c>
      <c r="Q177" s="30">
        <v>0.36563699999999999</v>
      </c>
      <c r="R177" s="30">
        <v>0.29786799999999997</v>
      </c>
      <c r="S177" s="30">
        <v>0.26119599999999998</v>
      </c>
      <c r="T177" s="30">
        <v>0.203989911</v>
      </c>
      <c r="U177" s="30">
        <v>0.113570358</v>
      </c>
      <c r="V177" s="30">
        <v>6.828579600000001E-2</v>
      </c>
      <c r="W177" s="30">
        <v>7.278797E-3</v>
      </c>
      <c r="X177" s="30">
        <v>2.4588119999999999E-3</v>
      </c>
      <c r="Y177" s="30">
        <v>2.5463640000000002E-3</v>
      </c>
      <c r="Z177" s="30">
        <v>2.3429929999999998E-3</v>
      </c>
      <c r="AA177" s="30">
        <v>2.3928220000000002E-3</v>
      </c>
      <c r="AB177" s="31">
        <v>2.4878999999999999E-3</v>
      </c>
    </row>
    <row r="178" spans="1:28" s="1" customFormat="1" ht="11.1" customHeight="1" x14ac:dyDescent="0.2">
      <c r="A178" s="32" t="s">
        <v>23</v>
      </c>
      <c r="B178" s="15" t="s">
        <v>5</v>
      </c>
      <c r="C178" s="30">
        <v>2.0690000000000001E-3</v>
      </c>
      <c r="D178" s="30">
        <v>3.8739999999999998E-3</v>
      </c>
      <c r="E178" s="30">
        <v>4.0689999999999997E-3</v>
      </c>
      <c r="F178" s="30">
        <v>4.0410000000000003E-3</v>
      </c>
      <c r="G178" s="30">
        <v>4.483E-3</v>
      </c>
      <c r="H178" s="30">
        <v>4.4023E-2</v>
      </c>
      <c r="I178" s="30">
        <v>4.7306000000000001E-2</v>
      </c>
      <c r="J178" s="30">
        <v>7.8731999999999996E-2</v>
      </c>
      <c r="K178" s="30">
        <v>8.2794000000000006E-2</v>
      </c>
      <c r="L178" s="30">
        <v>5.3196E-2</v>
      </c>
      <c r="M178" s="30">
        <v>2.5211999999999998E-2</v>
      </c>
      <c r="N178" s="30">
        <v>2.3068999999999999E-2</v>
      </c>
      <c r="O178" s="30">
        <v>2.614E-2</v>
      </c>
      <c r="P178" s="30">
        <v>2.8584999999999999E-2</v>
      </c>
      <c r="Q178" s="30">
        <v>2.9131000000000001E-2</v>
      </c>
      <c r="R178" s="30">
        <v>2.8542000000000001E-2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  <c r="AB178" s="31">
        <v>0</v>
      </c>
    </row>
    <row r="179" spans="1:28" s="1" customFormat="1" ht="11.1" customHeight="1" x14ac:dyDescent="0.2">
      <c r="A179" s="32" t="s">
        <v>24</v>
      </c>
      <c r="B179" s="15" t="s">
        <v>5</v>
      </c>
      <c r="C179" s="30">
        <v>0.43077799999999999</v>
      </c>
      <c r="D179" s="30">
        <v>0.44111699999999998</v>
      </c>
      <c r="E179" s="30">
        <v>1.3307979999999999</v>
      </c>
      <c r="F179" s="30">
        <v>0.46828899999999996</v>
      </c>
      <c r="G179" s="30">
        <v>0.31216200000000005</v>
      </c>
      <c r="H179" s="30">
        <v>0.321108</v>
      </c>
      <c r="I179" s="30">
        <v>0.32687300000000002</v>
      </c>
      <c r="J179" s="30">
        <v>0.26355200000000001</v>
      </c>
      <c r="K179" s="30">
        <v>0.26668900000000001</v>
      </c>
      <c r="L179" s="30">
        <v>0.491207</v>
      </c>
      <c r="M179" s="30">
        <v>0.44957599999999998</v>
      </c>
      <c r="N179" s="30">
        <v>0.43058299999999999</v>
      </c>
      <c r="O179" s="30">
        <v>0.47004299999999999</v>
      </c>
      <c r="P179" s="30">
        <v>0.49538399999999999</v>
      </c>
      <c r="Q179" s="30">
        <v>0.48544500000000002</v>
      </c>
      <c r="R179" s="30">
        <v>0.47450999999999999</v>
      </c>
      <c r="S179" s="30">
        <v>0.46583599999999997</v>
      </c>
      <c r="T179" s="30">
        <v>1.0180046E-2</v>
      </c>
      <c r="U179" s="30">
        <v>1.1394428E-2</v>
      </c>
      <c r="V179" s="30">
        <v>9.3862709999999999E-3</v>
      </c>
      <c r="W179" s="30">
        <v>7.267933E-2</v>
      </c>
      <c r="X179" s="30">
        <v>5.0817774000000003E-2</v>
      </c>
      <c r="Y179" s="30">
        <v>4.7341850999999997E-2</v>
      </c>
      <c r="Z179" s="30">
        <v>6.8721957E-2</v>
      </c>
      <c r="AA179" s="30">
        <v>5.6313249000000003E-2</v>
      </c>
      <c r="AB179" s="31">
        <v>2.4274602999999999E-2</v>
      </c>
    </row>
    <row r="181" spans="1:28" ht="67.5" customHeight="1" x14ac:dyDescent="0.2">
      <c r="A181" s="70" t="s">
        <v>62</v>
      </c>
      <c r="S181" s="59"/>
    </row>
    <row r="182" spans="1:28" ht="11.1" customHeight="1" x14ac:dyDescent="0.2">
      <c r="S182" s="59"/>
    </row>
    <row r="184" spans="1:28" ht="11.1" customHeight="1" x14ac:dyDescent="0.2">
      <c r="S184" s="59"/>
    </row>
  </sheetData>
  <autoFilter ref="A1:AA1"/>
  <pageMargins left="0.7" right="0.7" top="0.75" bottom="0.75" header="0.3" footer="0.3"/>
  <pageSetup paperSize="8"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Доверительное управление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2026-05-20T13:47:31Z</dcterms:modified>
</cp:coreProperties>
</file>