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Z:\08_УАиАБП\ОСITПиИО\Титаев А.А\ФЭД-ЛК\4014\анкеты\20250523\"/>
    </mc:Choice>
  </mc:AlternateContent>
  <bookViews>
    <workbookView xWindow="0" yWindow="0" windowWidth="28800" windowHeight="9600"/>
  </bookViews>
  <sheets>
    <sheet name="Заявление КПК" sheetId="1" r:id="rId1"/>
    <sheet name="Инф-я о лицах" sheetId="7" r:id="rId2"/>
    <sheet name="Изменения" sheetId="8" state="veryHidden" r:id="rId3"/>
    <sheet name="Таблица замечаний" sheetId="9" state="hidden" r:id="rId4"/>
    <sheet name="Опись документов" sheetId="4" r:id="rId5"/>
    <sheet name="Справочник" sheetId="5" state="veryHidden" r:id="rId6"/>
    <sheet name="Поиск ошибки раскладки" sheetId="6" state="hidden" r:id="rId7"/>
  </sheets>
  <externalReferences>
    <externalReference r:id="rId8"/>
  </externalReferences>
  <definedNames>
    <definedName name="ДаНет" localSheetId="1">[1]Справочник!$M$2:$M$3</definedName>
    <definedName name="ДаНет">Справочник!$M$2:$M$3</definedName>
    <definedName name="Дата_ДУЛ">Справочник!$I$3</definedName>
    <definedName name="Должности">Справочник!$O$2:$O$7</definedName>
    <definedName name="ДР" localSheetId="1">[1]Справочник!$I$2</definedName>
    <definedName name="ДР">Справочник!$I$2</definedName>
    <definedName name="ДУЛ" localSheetId="1">[1]Справочник!$C$2:$C$20</definedName>
    <definedName name="ДУЛ">Справочник!$C$2:$C$20</definedName>
    <definedName name="ОКСМ" localSheetId="1">[1]Справочник!$G$2:$G$255</definedName>
    <definedName name="ОКСМ">Справочник!$G$2:$G$255</definedName>
    <definedName name="Соответствие">Справочник!$K$2:$K$3</definedName>
    <definedName name="Субъект_РФ" localSheetId="1">[1]Справочник!$A$2:$A$86</definedName>
    <definedName name="Субъект_РФ">Справочник!$A$2:$A$90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8" i="8" l="1"/>
  <c r="J13" i="1"/>
  <c r="I13" i="1"/>
  <c r="M13" i="1"/>
  <c r="F14" i="1" l="1"/>
  <c r="A17" i="8"/>
  <c r="A16" i="8" l="1"/>
  <c r="J11" i="1"/>
  <c r="E20" i="1" l="1"/>
  <c r="A15" i="8"/>
  <c r="A14" i="8" l="1"/>
  <c r="J33" i="1"/>
  <c r="J73" i="1"/>
  <c r="J39" i="1"/>
  <c r="J18" i="1"/>
  <c r="M73" i="1" l="1"/>
  <c r="M71" i="1"/>
  <c r="M69" i="1"/>
  <c r="M55" i="1"/>
  <c r="M53" i="1"/>
  <c r="M39" i="1"/>
  <c r="M37" i="1"/>
  <c r="M35" i="1"/>
  <c r="M33" i="1"/>
  <c r="M28" i="1"/>
  <c r="M26" i="1"/>
  <c r="M24" i="1"/>
  <c r="M22" i="1"/>
  <c r="M18" i="1"/>
  <c r="M9" i="1"/>
  <c r="M7" i="1"/>
  <c r="M5" i="1"/>
  <c r="I39" i="1"/>
  <c r="F40" i="1" l="1"/>
  <c r="A2" i="8" l="1"/>
  <c r="A3" i="8"/>
  <c r="A4" i="8"/>
  <c r="A5" i="8"/>
  <c r="A6" i="8"/>
  <c r="A7" i="8"/>
  <c r="A8" i="8"/>
  <c r="A9" i="8"/>
  <c r="A10" i="8"/>
  <c r="A11" i="8"/>
  <c r="A12" i="8"/>
  <c r="A13" i="8"/>
  <c r="A1" i="8"/>
  <c r="I26" i="1" l="1"/>
  <c r="F27" i="1" s="1"/>
  <c r="I24" i="1"/>
  <c r="F25" i="1" s="1"/>
  <c r="G26" i="1"/>
  <c r="G24" i="1"/>
  <c r="M2" i="7" l="1"/>
  <c r="M3" i="7"/>
  <c r="M4" i="7"/>
  <c r="M5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81" i="7"/>
  <c r="M82" i="7"/>
  <c r="M83" i="7"/>
  <c r="M84" i="7"/>
  <c r="M85" i="7"/>
  <c r="M86" i="7"/>
  <c r="M87" i="7"/>
  <c r="M88" i="7"/>
  <c r="M89" i="7"/>
  <c r="M90" i="7"/>
  <c r="M91" i="7"/>
  <c r="M92" i="7"/>
  <c r="M93" i="7"/>
  <c r="M94" i="7"/>
  <c r="M95" i="7"/>
  <c r="M96" i="7"/>
  <c r="M97" i="7"/>
  <c r="M98" i="7"/>
  <c r="M99" i="7"/>
  <c r="M100" i="7"/>
  <c r="M101" i="7"/>
  <c r="M102" i="7"/>
  <c r="M103" i="7"/>
  <c r="M104" i="7"/>
  <c r="M105" i="7"/>
  <c r="M106" i="7"/>
  <c r="M107" i="7"/>
  <c r="M108" i="7"/>
  <c r="M109" i="7"/>
  <c r="M110" i="7"/>
  <c r="M111" i="7"/>
  <c r="M112" i="7"/>
  <c r="M113" i="7"/>
  <c r="M114" i="7"/>
  <c r="M115" i="7"/>
  <c r="M116" i="7"/>
  <c r="M117" i="7"/>
  <c r="M118" i="7"/>
  <c r="M119" i="7"/>
  <c r="M120" i="7"/>
  <c r="M121" i="7"/>
  <c r="M122" i="7"/>
  <c r="M123" i="7"/>
  <c r="M124" i="7"/>
  <c r="M125" i="7"/>
  <c r="M126" i="7"/>
  <c r="M127" i="7"/>
  <c r="M128" i="7"/>
  <c r="M129" i="7"/>
  <c r="M130" i="7"/>
  <c r="M131" i="7"/>
  <c r="M132" i="7"/>
  <c r="M133" i="7"/>
  <c r="M134" i="7"/>
  <c r="M135" i="7"/>
  <c r="M136" i="7"/>
  <c r="M137" i="7"/>
  <c r="M138" i="7"/>
  <c r="M139" i="7"/>
  <c r="M140" i="7"/>
  <c r="M141" i="7"/>
  <c r="M142" i="7"/>
  <c r="M143" i="7"/>
  <c r="M144" i="7"/>
  <c r="M145" i="7"/>
  <c r="M146" i="7"/>
  <c r="M147" i="7"/>
  <c r="M148" i="7"/>
  <c r="M149" i="7"/>
  <c r="M150" i="7"/>
  <c r="M151" i="7"/>
  <c r="M152" i="7"/>
  <c r="M153" i="7"/>
  <c r="M154" i="7"/>
  <c r="M155" i="7"/>
  <c r="M156" i="7"/>
  <c r="M157" i="7"/>
  <c r="M158" i="7"/>
  <c r="M159" i="7"/>
  <c r="M160" i="7"/>
  <c r="M161" i="7"/>
  <c r="M162" i="7"/>
  <c r="M163" i="7"/>
  <c r="M164" i="7"/>
  <c r="M165" i="7"/>
  <c r="M166" i="7"/>
  <c r="M167" i="7"/>
  <c r="M168" i="7"/>
  <c r="M169" i="7"/>
  <c r="M170" i="7"/>
  <c r="M171" i="7"/>
  <c r="M172" i="7"/>
  <c r="M173" i="7"/>
  <c r="M174" i="7"/>
  <c r="M175" i="7"/>
  <c r="M176" i="7"/>
  <c r="M177" i="7"/>
  <c r="M178" i="7"/>
  <c r="M179" i="7"/>
  <c r="M180" i="7"/>
  <c r="M181" i="7"/>
  <c r="M182" i="7"/>
  <c r="M183" i="7"/>
  <c r="M184" i="7"/>
  <c r="M185" i="7"/>
  <c r="M186" i="7"/>
  <c r="M187" i="7"/>
  <c r="M188" i="7"/>
  <c r="M189" i="7"/>
  <c r="M190" i="7"/>
  <c r="M191" i="7"/>
  <c r="M192" i="7"/>
  <c r="M193" i="7"/>
  <c r="M194" i="7"/>
  <c r="M195" i="7"/>
  <c r="M196" i="7"/>
  <c r="M197" i="7"/>
  <c r="M198" i="7"/>
  <c r="M199" i="7"/>
  <c r="M200" i="7"/>
  <c r="M201" i="7"/>
  <c r="M202" i="7"/>
  <c r="M203" i="7"/>
  <c r="M204" i="7"/>
  <c r="M205" i="7"/>
  <c r="M206" i="7"/>
  <c r="M207" i="7"/>
  <c r="M208" i="7"/>
  <c r="M209" i="7"/>
  <c r="M210" i="7"/>
  <c r="M211" i="7"/>
  <c r="M212" i="7"/>
  <c r="M213" i="7"/>
  <c r="M214" i="7"/>
  <c r="M215" i="7"/>
  <c r="M216" i="7"/>
  <c r="M217" i="7"/>
  <c r="M218" i="7"/>
  <c r="M219" i="7"/>
  <c r="M220" i="7"/>
  <c r="M221" i="7"/>
  <c r="M222" i="7"/>
  <c r="M223" i="7"/>
  <c r="M224" i="7"/>
  <c r="M225" i="7"/>
  <c r="M226" i="7"/>
  <c r="M227" i="7"/>
  <c r="M228" i="7"/>
  <c r="M229" i="7"/>
  <c r="M230" i="7"/>
  <c r="M231" i="7"/>
  <c r="M232" i="7"/>
  <c r="M233" i="7"/>
  <c r="M234" i="7"/>
  <c r="M235" i="7"/>
  <c r="M236" i="7"/>
  <c r="M237" i="7"/>
  <c r="M238" i="7"/>
  <c r="M239" i="7"/>
  <c r="M240" i="7"/>
  <c r="M241" i="7"/>
  <c r="M242" i="7"/>
  <c r="M243" i="7"/>
  <c r="M244" i="7"/>
  <c r="M245" i="7"/>
  <c r="M246" i="7"/>
  <c r="M247" i="7"/>
  <c r="M248" i="7"/>
  <c r="M249" i="7"/>
  <c r="M250" i="7"/>
  <c r="M251" i="7"/>
  <c r="M252" i="7"/>
  <c r="M253" i="7"/>
  <c r="M254" i="7"/>
  <c r="M255" i="7"/>
  <c r="M256" i="7"/>
  <c r="M257" i="7"/>
  <c r="M258" i="7"/>
  <c r="M259" i="7"/>
  <c r="M260" i="7"/>
  <c r="M261" i="7"/>
  <c r="M262" i="7"/>
  <c r="M263" i="7"/>
  <c r="M264" i="7"/>
  <c r="M265" i="7"/>
  <c r="M266" i="7"/>
  <c r="M267" i="7"/>
  <c r="M268" i="7"/>
  <c r="M269" i="7"/>
  <c r="M270" i="7"/>
  <c r="M271" i="7"/>
  <c r="M272" i="7"/>
  <c r="M273" i="7"/>
  <c r="M274" i="7"/>
  <c r="M275" i="7"/>
  <c r="M276" i="7"/>
  <c r="M277" i="7"/>
  <c r="M278" i="7"/>
  <c r="M279" i="7"/>
  <c r="M280" i="7"/>
  <c r="M281" i="7"/>
  <c r="M282" i="7"/>
  <c r="M283" i="7"/>
  <c r="M284" i="7"/>
  <c r="M285" i="7"/>
  <c r="M286" i="7"/>
  <c r="M287" i="7"/>
  <c r="M288" i="7"/>
  <c r="M289" i="7"/>
  <c r="M290" i="7"/>
  <c r="M291" i="7"/>
  <c r="M292" i="7"/>
  <c r="M293" i="7"/>
  <c r="M294" i="7"/>
  <c r="M295" i="7"/>
  <c r="M296" i="7"/>
  <c r="M297" i="7"/>
  <c r="M298" i="7"/>
  <c r="M299" i="7"/>
  <c r="M300" i="7"/>
  <c r="M301" i="7"/>
  <c r="P2" i="7"/>
  <c r="P3" i="7"/>
  <c r="P4" i="7"/>
  <c r="P5" i="7"/>
  <c r="P6" i="7"/>
  <c r="P7" i="7"/>
  <c r="P8" i="7"/>
  <c r="P9" i="7"/>
  <c r="P10" i="7"/>
  <c r="P11" i="7"/>
  <c r="P12" i="7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N27" i="7" s="1"/>
  <c r="P28" i="7"/>
  <c r="P29" i="7"/>
  <c r="P30" i="7"/>
  <c r="P31" i="7"/>
  <c r="P32" i="7"/>
  <c r="P33" i="7"/>
  <c r="P34" i="7"/>
  <c r="P35" i="7"/>
  <c r="P36" i="7"/>
  <c r="P37" i="7"/>
  <c r="P38" i="7"/>
  <c r="P39" i="7"/>
  <c r="P40" i="7"/>
  <c r="P41" i="7"/>
  <c r="P42" i="7"/>
  <c r="P43" i="7"/>
  <c r="P44" i="7"/>
  <c r="P45" i="7"/>
  <c r="P46" i="7"/>
  <c r="P47" i="7"/>
  <c r="P48" i="7"/>
  <c r="P49" i="7"/>
  <c r="P50" i="7"/>
  <c r="P51" i="7"/>
  <c r="P52" i="7"/>
  <c r="P53" i="7"/>
  <c r="P54" i="7"/>
  <c r="P55" i="7"/>
  <c r="P56" i="7"/>
  <c r="P57" i="7"/>
  <c r="P58" i="7"/>
  <c r="P59" i="7"/>
  <c r="N59" i="7" s="1"/>
  <c r="P60" i="7"/>
  <c r="P61" i="7"/>
  <c r="P62" i="7"/>
  <c r="P63" i="7"/>
  <c r="P64" i="7"/>
  <c r="P65" i="7"/>
  <c r="P66" i="7"/>
  <c r="P67" i="7"/>
  <c r="P68" i="7"/>
  <c r="P69" i="7"/>
  <c r="P70" i="7"/>
  <c r="P71" i="7"/>
  <c r="P72" i="7"/>
  <c r="P73" i="7"/>
  <c r="P74" i="7"/>
  <c r="P75" i="7"/>
  <c r="P76" i="7"/>
  <c r="P77" i="7"/>
  <c r="P78" i="7"/>
  <c r="P79" i="7"/>
  <c r="P80" i="7"/>
  <c r="P81" i="7"/>
  <c r="P82" i="7"/>
  <c r="P83" i="7"/>
  <c r="P84" i="7"/>
  <c r="P85" i="7"/>
  <c r="P86" i="7"/>
  <c r="P87" i="7"/>
  <c r="P88" i="7"/>
  <c r="P89" i="7"/>
  <c r="P90" i="7"/>
  <c r="P91" i="7"/>
  <c r="P92" i="7"/>
  <c r="P93" i="7"/>
  <c r="P94" i="7"/>
  <c r="P95" i="7"/>
  <c r="P96" i="7"/>
  <c r="P97" i="7"/>
  <c r="P98" i="7"/>
  <c r="P99" i="7"/>
  <c r="N99" i="7" s="1"/>
  <c r="P100" i="7"/>
  <c r="P101" i="7"/>
  <c r="P102" i="7"/>
  <c r="P103" i="7"/>
  <c r="P104" i="7"/>
  <c r="P105" i="7"/>
  <c r="P106" i="7"/>
  <c r="P107" i="7"/>
  <c r="P108" i="7"/>
  <c r="P109" i="7"/>
  <c r="P110" i="7"/>
  <c r="P111" i="7"/>
  <c r="P112" i="7"/>
  <c r="P113" i="7"/>
  <c r="P114" i="7"/>
  <c r="P115" i="7"/>
  <c r="P116" i="7"/>
  <c r="P117" i="7"/>
  <c r="P118" i="7"/>
  <c r="P119" i="7"/>
  <c r="P120" i="7"/>
  <c r="P121" i="7"/>
  <c r="P122" i="7"/>
  <c r="P123" i="7"/>
  <c r="P124" i="7"/>
  <c r="P125" i="7"/>
  <c r="P126" i="7"/>
  <c r="P127" i="7"/>
  <c r="P128" i="7"/>
  <c r="P129" i="7"/>
  <c r="P130" i="7"/>
  <c r="P131" i="7"/>
  <c r="P132" i="7"/>
  <c r="P133" i="7"/>
  <c r="P134" i="7"/>
  <c r="P135" i="7"/>
  <c r="P136" i="7"/>
  <c r="P137" i="7"/>
  <c r="P138" i="7"/>
  <c r="P139" i="7"/>
  <c r="N139" i="7" s="1"/>
  <c r="P140" i="7"/>
  <c r="P141" i="7"/>
  <c r="P142" i="7"/>
  <c r="P143" i="7"/>
  <c r="P144" i="7"/>
  <c r="P145" i="7"/>
  <c r="P146" i="7"/>
  <c r="P147" i="7"/>
  <c r="P148" i="7"/>
  <c r="P149" i="7"/>
  <c r="P150" i="7"/>
  <c r="P151" i="7"/>
  <c r="P152" i="7"/>
  <c r="P153" i="7"/>
  <c r="P154" i="7"/>
  <c r="P155" i="7"/>
  <c r="P156" i="7"/>
  <c r="P157" i="7"/>
  <c r="P158" i="7"/>
  <c r="P159" i="7"/>
  <c r="P160" i="7"/>
  <c r="P161" i="7"/>
  <c r="P162" i="7"/>
  <c r="P163" i="7"/>
  <c r="P164" i="7"/>
  <c r="P165" i="7"/>
  <c r="P166" i="7"/>
  <c r="P167" i="7"/>
  <c r="P168" i="7"/>
  <c r="P169" i="7"/>
  <c r="P170" i="7"/>
  <c r="P171" i="7"/>
  <c r="P172" i="7"/>
  <c r="P173" i="7"/>
  <c r="P174" i="7"/>
  <c r="P175" i="7"/>
  <c r="P176" i="7"/>
  <c r="P177" i="7"/>
  <c r="P178" i="7"/>
  <c r="P179" i="7"/>
  <c r="P180" i="7"/>
  <c r="P181" i="7"/>
  <c r="P182" i="7"/>
  <c r="P183" i="7"/>
  <c r="P184" i="7"/>
  <c r="P185" i="7"/>
  <c r="P186" i="7"/>
  <c r="P187" i="7"/>
  <c r="N187" i="7" s="1"/>
  <c r="P188" i="7"/>
  <c r="P189" i="7"/>
  <c r="P190" i="7"/>
  <c r="P191" i="7"/>
  <c r="P192" i="7"/>
  <c r="P193" i="7"/>
  <c r="P194" i="7"/>
  <c r="P195" i="7"/>
  <c r="P196" i="7"/>
  <c r="P197" i="7"/>
  <c r="P198" i="7"/>
  <c r="P199" i="7"/>
  <c r="P200" i="7"/>
  <c r="P201" i="7"/>
  <c r="P202" i="7"/>
  <c r="P203" i="7"/>
  <c r="P204" i="7"/>
  <c r="P205" i="7"/>
  <c r="P206" i="7"/>
  <c r="P207" i="7"/>
  <c r="P208" i="7"/>
  <c r="P209" i="7"/>
  <c r="P210" i="7"/>
  <c r="P211" i="7"/>
  <c r="P212" i="7"/>
  <c r="P213" i="7"/>
  <c r="P214" i="7"/>
  <c r="P215" i="7"/>
  <c r="P216" i="7"/>
  <c r="P217" i="7"/>
  <c r="P218" i="7"/>
  <c r="P219" i="7"/>
  <c r="P220" i="7"/>
  <c r="P221" i="7"/>
  <c r="P222" i="7"/>
  <c r="P223" i="7"/>
  <c r="P224" i="7"/>
  <c r="P225" i="7"/>
  <c r="P226" i="7"/>
  <c r="P227" i="7"/>
  <c r="N227" i="7" s="1"/>
  <c r="P228" i="7"/>
  <c r="P229" i="7"/>
  <c r="P230" i="7"/>
  <c r="P231" i="7"/>
  <c r="P232" i="7"/>
  <c r="P233" i="7"/>
  <c r="P234" i="7"/>
  <c r="P235" i="7"/>
  <c r="P236" i="7"/>
  <c r="P237" i="7"/>
  <c r="P238" i="7"/>
  <c r="P239" i="7"/>
  <c r="P240" i="7"/>
  <c r="P241" i="7"/>
  <c r="P242" i="7"/>
  <c r="P243" i="7"/>
  <c r="P244" i="7"/>
  <c r="P245" i="7"/>
  <c r="P246" i="7"/>
  <c r="P247" i="7"/>
  <c r="P248" i="7"/>
  <c r="P249" i="7"/>
  <c r="P250" i="7"/>
  <c r="P251" i="7"/>
  <c r="P252" i="7"/>
  <c r="P253" i="7"/>
  <c r="P254" i="7"/>
  <c r="P255" i="7"/>
  <c r="P256" i="7"/>
  <c r="P257" i="7"/>
  <c r="P258" i="7"/>
  <c r="P259" i="7"/>
  <c r="P260" i="7"/>
  <c r="P261" i="7"/>
  <c r="P262" i="7"/>
  <c r="P263" i="7"/>
  <c r="P264" i="7"/>
  <c r="P265" i="7"/>
  <c r="P266" i="7"/>
  <c r="P267" i="7"/>
  <c r="N267" i="7" s="1"/>
  <c r="P268" i="7"/>
  <c r="P269" i="7"/>
  <c r="P270" i="7"/>
  <c r="P271" i="7"/>
  <c r="P272" i="7"/>
  <c r="P273" i="7"/>
  <c r="P274" i="7"/>
  <c r="P275" i="7"/>
  <c r="P276" i="7"/>
  <c r="P277" i="7"/>
  <c r="P278" i="7"/>
  <c r="P279" i="7"/>
  <c r="P280" i="7"/>
  <c r="P281" i="7"/>
  <c r="P282" i="7"/>
  <c r="P283" i="7"/>
  <c r="P284" i="7"/>
  <c r="P285" i="7"/>
  <c r="P286" i="7"/>
  <c r="P287" i="7"/>
  <c r="P288" i="7"/>
  <c r="P289" i="7"/>
  <c r="P290" i="7"/>
  <c r="P291" i="7"/>
  <c r="P292" i="7"/>
  <c r="P293" i="7"/>
  <c r="P294" i="7"/>
  <c r="P295" i="7"/>
  <c r="P296" i="7"/>
  <c r="P297" i="7"/>
  <c r="P298" i="7"/>
  <c r="P299" i="7"/>
  <c r="P300" i="7"/>
  <c r="P301" i="7"/>
  <c r="O2" i="7"/>
  <c r="O3" i="7"/>
  <c r="O4" i="7"/>
  <c r="O5" i="7"/>
  <c r="O6" i="7"/>
  <c r="O7" i="7"/>
  <c r="O8" i="7"/>
  <c r="O9" i="7"/>
  <c r="O10" i="7"/>
  <c r="O11" i="7"/>
  <c r="O12" i="7"/>
  <c r="O13" i="7"/>
  <c r="O14" i="7"/>
  <c r="O15" i="7"/>
  <c r="N15" i="7" s="1"/>
  <c r="O16" i="7"/>
  <c r="O17" i="7"/>
  <c r="O18" i="7"/>
  <c r="O19" i="7"/>
  <c r="O20" i="7"/>
  <c r="O21" i="7"/>
  <c r="O22" i="7"/>
  <c r="O23" i="7"/>
  <c r="O24" i="7"/>
  <c r="O25" i="7"/>
  <c r="O26" i="7"/>
  <c r="N26" i="7" s="1"/>
  <c r="O27" i="7"/>
  <c r="O28" i="7"/>
  <c r="O29" i="7"/>
  <c r="O30" i="7"/>
  <c r="O31" i="7"/>
  <c r="N31" i="7" s="1"/>
  <c r="O32" i="7"/>
  <c r="O33" i="7"/>
  <c r="O34" i="7"/>
  <c r="O35" i="7"/>
  <c r="O36" i="7"/>
  <c r="O37" i="7"/>
  <c r="O38" i="7"/>
  <c r="O39" i="7"/>
  <c r="O40" i="7"/>
  <c r="O41" i="7"/>
  <c r="O42" i="7"/>
  <c r="N42" i="7" s="1"/>
  <c r="O43" i="7"/>
  <c r="O44" i="7"/>
  <c r="O45" i="7"/>
  <c r="O46" i="7"/>
  <c r="O47" i="7"/>
  <c r="N47" i="7" s="1"/>
  <c r="O48" i="7"/>
  <c r="O49" i="7"/>
  <c r="O50" i="7"/>
  <c r="O51" i="7"/>
  <c r="O52" i="7"/>
  <c r="O53" i="7"/>
  <c r="O54" i="7"/>
  <c r="O55" i="7"/>
  <c r="N55" i="7" s="1"/>
  <c r="O56" i="7"/>
  <c r="O57" i="7"/>
  <c r="O58" i="7"/>
  <c r="N58" i="7" s="1"/>
  <c r="O59" i="7"/>
  <c r="O60" i="7"/>
  <c r="O61" i="7"/>
  <c r="O62" i="7"/>
  <c r="O63" i="7"/>
  <c r="O64" i="7"/>
  <c r="O65" i="7"/>
  <c r="O66" i="7"/>
  <c r="O67" i="7"/>
  <c r="O68" i="7"/>
  <c r="O69" i="7"/>
  <c r="O70" i="7"/>
  <c r="O71" i="7"/>
  <c r="O72" i="7"/>
  <c r="O73" i="7"/>
  <c r="O74" i="7"/>
  <c r="O75" i="7"/>
  <c r="O76" i="7"/>
  <c r="O77" i="7"/>
  <c r="O78" i="7"/>
  <c r="O79" i="7"/>
  <c r="N79" i="7" s="1"/>
  <c r="O80" i="7"/>
  <c r="N80" i="7" s="1"/>
  <c r="O81" i="7"/>
  <c r="O82" i="7"/>
  <c r="O83" i="7"/>
  <c r="O84" i="7"/>
  <c r="O85" i="7"/>
  <c r="O86" i="7"/>
  <c r="O87" i="7"/>
  <c r="N87" i="7" s="1"/>
  <c r="O88" i="7"/>
  <c r="O89" i="7"/>
  <c r="O90" i="7"/>
  <c r="O91" i="7"/>
  <c r="O92" i="7"/>
  <c r="O93" i="7"/>
  <c r="O94" i="7"/>
  <c r="O95" i="7"/>
  <c r="O96" i="7"/>
  <c r="O97" i="7"/>
  <c r="O98" i="7"/>
  <c r="N98" i="7" s="1"/>
  <c r="O99" i="7"/>
  <c r="O100" i="7"/>
  <c r="O101" i="7"/>
  <c r="O102" i="7"/>
  <c r="O103" i="7"/>
  <c r="O104" i="7"/>
  <c r="O105" i="7"/>
  <c r="O106" i="7"/>
  <c r="N106" i="7" s="1"/>
  <c r="O107" i="7"/>
  <c r="O108" i="7"/>
  <c r="O109" i="7"/>
  <c r="O110" i="7"/>
  <c r="O111" i="7"/>
  <c r="N111" i="7" s="1"/>
  <c r="O112" i="7"/>
  <c r="O113" i="7"/>
  <c r="O114" i="7"/>
  <c r="N114" i="7" s="1"/>
  <c r="O115" i="7"/>
  <c r="O116" i="7"/>
  <c r="O117" i="7"/>
  <c r="O118" i="7"/>
  <c r="O119" i="7"/>
  <c r="O120" i="7"/>
  <c r="O121" i="7"/>
  <c r="O122" i="7"/>
  <c r="O123" i="7"/>
  <c r="O124" i="7"/>
  <c r="O125" i="7"/>
  <c r="O126" i="7"/>
  <c r="O127" i="7"/>
  <c r="N127" i="7" s="1"/>
  <c r="O128" i="7"/>
  <c r="N128" i="7" s="1"/>
  <c r="O129" i="7"/>
  <c r="O130" i="7"/>
  <c r="N130" i="7" s="1"/>
  <c r="O131" i="7"/>
  <c r="O132" i="7"/>
  <c r="O133" i="7"/>
  <c r="O134" i="7"/>
  <c r="O135" i="7"/>
  <c r="N135" i="7" s="1"/>
  <c r="O136" i="7"/>
  <c r="O137" i="7"/>
  <c r="O138" i="7"/>
  <c r="N138" i="7" s="1"/>
  <c r="O139" i="7"/>
  <c r="O140" i="7"/>
  <c r="O141" i="7"/>
  <c r="O142" i="7"/>
  <c r="O143" i="7"/>
  <c r="O144" i="7"/>
  <c r="O145" i="7"/>
  <c r="O146" i="7"/>
  <c r="O147" i="7"/>
  <c r="O148" i="7"/>
  <c r="O149" i="7"/>
  <c r="O150" i="7"/>
  <c r="O151" i="7"/>
  <c r="N151" i="7" s="1"/>
  <c r="O152" i="7"/>
  <c r="O153" i="7"/>
  <c r="O154" i="7"/>
  <c r="O155" i="7"/>
  <c r="O156" i="7"/>
  <c r="O157" i="7"/>
  <c r="O158" i="7"/>
  <c r="O159" i="7"/>
  <c r="N159" i="7" s="1"/>
  <c r="O160" i="7"/>
  <c r="O161" i="7"/>
  <c r="O162" i="7"/>
  <c r="N162" i="7" s="1"/>
  <c r="O163" i="7"/>
  <c r="O164" i="7"/>
  <c r="O165" i="7"/>
  <c r="O166" i="7"/>
  <c r="O167" i="7"/>
  <c r="N167" i="7" s="1"/>
  <c r="O168" i="7"/>
  <c r="N168" i="7" s="1"/>
  <c r="O169" i="7"/>
  <c r="O170" i="7"/>
  <c r="O171" i="7"/>
  <c r="O172" i="7"/>
  <c r="O173" i="7"/>
  <c r="O174" i="7"/>
  <c r="O175" i="7"/>
  <c r="N175" i="7" s="1"/>
  <c r="O176" i="7"/>
  <c r="O177" i="7"/>
  <c r="O178" i="7"/>
  <c r="O179" i="7"/>
  <c r="O180" i="7"/>
  <c r="O181" i="7"/>
  <c r="O182" i="7"/>
  <c r="O183" i="7"/>
  <c r="N183" i="7" s="1"/>
  <c r="O184" i="7"/>
  <c r="O185" i="7"/>
  <c r="O186" i="7"/>
  <c r="N186" i="7" s="1"/>
  <c r="O187" i="7"/>
  <c r="O188" i="7"/>
  <c r="O189" i="7"/>
  <c r="O190" i="7"/>
  <c r="O191" i="7"/>
  <c r="O192" i="7"/>
  <c r="O193" i="7"/>
  <c r="O194" i="7"/>
  <c r="O195" i="7"/>
  <c r="O196" i="7"/>
  <c r="O197" i="7"/>
  <c r="N197" i="7" s="1"/>
  <c r="O198" i="7"/>
  <c r="O199" i="7"/>
  <c r="N199" i="7" s="1"/>
  <c r="O200" i="7"/>
  <c r="O201" i="7"/>
  <c r="O202" i="7"/>
  <c r="O203" i="7"/>
  <c r="O204" i="7"/>
  <c r="O205" i="7"/>
  <c r="O206" i="7"/>
  <c r="O207" i="7"/>
  <c r="O208" i="7"/>
  <c r="O209" i="7"/>
  <c r="O210" i="7"/>
  <c r="N210" i="7" s="1"/>
  <c r="O211" i="7"/>
  <c r="O212" i="7"/>
  <c r="O213" i="7"/>
  <c r="O214" i="7"/>
  <c r="O215" i="7"/>
  <c r="O216" i="7"/>
  <c r="N216" i="7" s="1"/>
  <c r="O217" i="7"/>
  <c r="O218" i="7"/>
  <c r="N218" i="7" s="1"/>
  <c r="O219" i="7"/>
  <c r="O220" i="7"/>
  <c r="O221" i="7"/>
  <c r="O222" i="7"/>
  <c r="O223" i="7"/>
  <c r="O224" i="7"/>
  <c r="O225" i="7"/>
  <c r="O226" i="7"/>
  <c r="O227" i="7"/>
  <c r="O228" i="7"/>
  <c r="O229" i="7"/>
  <c r="O230" i="7"/>
  <c r="O231" i="7"/>
  <c r="O232" i="7"/>
  <c r="O233" i="7"/>
  <c r="O234" i="7"/>
  <c r="N234" i="7" s="1"/>
  <c r="O235" i="7"/>
  <c r="O236" i="7"/>
  <c r="O237" i="7"/>
  <c r="O238" i="7"/>
  <c r="O239" i="7"/>
  <c r="O240" i="7"/>
  <c r="O241" i="7"/>
  <c r="O242" i="7"/>
  <c r="N242" i="7" s="1"/>
  <c r="O243" i="7"/>
  <c r="O244" i="7"/>
  <c r="O245" i="7"/>
  <c r="O246" i="7"/>
  <c r="O247" i="7"/>
  <c r="N247" i="7" s="1"/>
  <c r="O248" i="7"/>
  <c r="N248" i="7" s="1"/>
  <c r="O249" i="7"/>
  <c r="O250" i="7"/>
  <c r="O251" i="7"/>
  <c r="O252" i="7"/>
  <c r="O253" i="7"/>
  <c r="O254" i="7"/>
  <c r="O255" i="7"/>
  <c r="N255" i="7" s="1"/>
  <c r="O256" i="7"/>
  <c r="O257" i="7"/>
  <c r="O258" i="7"/>
  <c r="O259" i="7"/>
  <c r="O260" i="7"/>
  <c r="O261" i="7"/>
  <c r="O262" i="7"/>
  <c r="O263" i="7"/>
  <c r="N263" i="7" s="1"/>
  <c r="O264" i="7"/>
  <c r="N264" i="7" s="1"/>
  <c r="O265" i="7"/>
  <c r="O266" i="7"/>
  <c r="N266" i="7" s="1"/>
  <c r="O267" i="7"/>
  <c r="O268" i="7"/>
  <c r="O269" i="7"/>
  <c r="O270" i="7"/>
  <c r="O271" i="7"/>
  <c r="O272" i="7"/>
  <c r="O273" i="7"/>
  <c r="O274" i="7"/>
  <c r="O275" i="7"/>
  <c r="O276" i="7"/>
  <c r="O277" i="7"/>
  <c r="O278" i="7"/>
  <c r="O279" i="7"/>
  <c r="O280" i="7"/>
  <c r="N280" i="7" s="1"/>
  <c r="O281" i="7"/>
  <c r="O282" i="7"/>
  <c r="O283" i="7"/>
  <c r="O284" i="7"/>
  <c r="O285" i="7"/>
  <c r="O286" i="7"/>
  <c r="O287" i="7"/>
  <c r="O288" i="7"/>
  <c r="N288" i="7" s="1"/>
  <c r="O289" i="7"/>
  <c r="O290" i="7"/>
  <c r="N290" i="7" s="1"/>
  <c r="O291" i="7"/>
  <c r="O292" i="7"/>
  <c r="O293" i="7"/>
  <c r="O294" i="7"/>
  <c r="O295" i="7"/>
  <c r="O296" i="7"/>
  <c r="N296" i="7" s="1"/>
  <c r="O297" i="7"/>
  <c r="O298" i="7"/>
  <c r="N298" i="7" s="1"/>
  <c r="O299" i="7"/>
  <c r="O300" i="7"/>
  <c r="O301" i="7"/>
  <c r="N6" i="7"/>
  <c r="N7" i="7"/>
  <c r="N10" i="7"/>
  <c r="N14" i="7"/>
  <c r="N18" i="7"/>
  <c r="N22" i="7"/>
  <c r="N30" i="7"/>
  <c r="N34" i="7"/>
  <c r="N38" i="7"/>
  <c r="N46" i="7"/>
  <c r="N50" i="7"/>
  <c r="N54" i="7"/>
  <c r="N62" i="7"/>
  <c r="N66" i="7"/>
  <c r="N70" i="7"/>
  <c r="N74" i="7"/>
  <c r="N78" i="7"/>
  <c r="N82" i="7"/>
  <c r="N86" i="7"/>
  <c r="N90" i="7"/>
  <c r="N94" i="7"/>
  <c r="N102" i="7"/>
  <c r="N110" i="7"/>
  <c r="N118" i="7"/>
  <c r="N122" i="7"/>
  <c r="N126" i="7"/>
  <c r="N134" i="7"/>
  <c r="N142" i="7"/>
  <c r="N146" i="7"/>
  <c r="N150" i="7"/>
  <c r="N154" i="7"/>
  <c r="N158" i="7"/>
  <c r="N166" i="7"/>
  <c r="N170" i="7"/>
  <c r="N174" i="7"/>
  <c r="N178" i="7"/>
  <c r="N182" i="7"/>
  <c r="N190" i="7"/>
  <c r="N194" i="7"/>
  <c r="N198" i="7"/>
  <c r="N202" i="7"/>
  <c r="N206" i="7"/>
  <c r="N214" i="7"/>
  <c r="N222" i="7"/>
  <c r="N226" i="7"/>
  <c r="N230" i="7"/>
  <c r="N238" i="7"/>
  <c r="N246" i="7"/>
  <c r="N250" i="7"/>
  <c r="N254" i="7"/>
  <c r="N258" i="7"/>
  <c r="N261" i="7"/>
  <c r="N262" i="7"/>
  <c r="N270" i="7"/>
  <c r="N274" i="7"/>
  <c r="N278" i="7"/>
  <c r="N282" i="7"/>
  <c r="N286" i="7"/>
  <c r="N294" i="7"/>
  <c r="K3" i="7"/>
  <c r="K4" i="7"/>
  <c r="K5" i="7"/>
  <c r="K6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54" i="7"/>
  <c r="K55" i="7"/>
  <c r="K56" i="7"/>
  <c r="K57" i="7"/>
  <c r="K58" i="7"/>
  <c r="K59" i="7"/>
  <c r="K60" i="7"/>
  <c r="K61" i="7"/>
  <c r="K62" i="7"/>
  <c r="K63" i="7"/>
  <c r="K64" i="7"/>
  <c r="K65" i="7"/>
  <c r="K66" i="7"/>
  <c r="K67" i="7"/>
  <c r="K68" i="7"/>
  <c r="K69" i="7"/>
  <c r="K70" i="7"/>
  <c r="K71" i="7"/>
  <c r="K72" i="7"/>
  <c r="K73" i="7"/>
  <c r="K74" i="7"/>
  <c r="K75" i="7"/>
  <c r="K76" i="7"/>
  <c r="K77" i="7"/>
  <c r="K78" i="7"/>
  <c r="K79" i="7"/>
  <c r="K80" i="7"/>
  <c r="K81" i="7"/>
  <c r="K82" i="7"/>
  <c r="K83" i="7"/>
  <c r="K84" i="7"/>
  <c r="K85" i="7"/>
  <c r="K86" i="7"/>
  <c r="K87" i="7"/>
  <c r="K88" i="7"/>
  <c r="K89" i="7"/>
  <c r="K90" i="7"/>
  <c r="K91" i="7"/>
  <c r="K92" i="7"/>
  <c r="K93" i="7"/>
  <c r="K94" i="7"/>
  <c r="K95" i="7"/>
  <c r="K96" i="7"/>
  <c r="K97" i="7"/>
  <c r="K98" i="7"/>
  <c r="K99" i="7"/>
  <c r="K100" i="7"/>
  <c r="K101" i="7"/>
  <c r="K102" i="7"/>
  <c r="K103" i="7"/>
  <c r="K104" i="7"/>
  <c r="K105" i="7"/>
  <c r="K106" i="7"/>
  <c r="K107" i="7"/>
  <c r="K108" i="7"/>
  <c r="K109" i="7"/>
  <c r="K110" i="7"/>
  <c r="K111" i="7"/>
  <c r="K112" i="7"/>
  <c r="K113" i="7"/>
  <c r="K114" i="7"/>
  <c r="K115" i="7"/>
  <c r="K116" i="7"/>
  <c r="K117" i="7"/>
  <c r="K118" i="7"/>
  <c r="K119" i="7"/>
  <c r="K120" i="7"/>
  <c r="K121" i="7"/>
  <c r="K122" i="7"/>
  <c r="K123" i="7"/>
  <c r="K124" i="7"/>
  <c r="K125" i="7"/>
  <c r="K126" i="7"/>
  <c r="K127" i="7"/>
  <c r="K128" i="7"/>
  <c r="K129" i="7"/>
  <c r="K130" i="7"/>
  <c r="K131" i="7"/>
  <c r="K132" i="7"/>
  <c r="K133" i="7"/>
  <c r="K134" i="7"/>
  <c r="K135" i="7"/>
  <c r="K136" i="7"/>
  <c r="K137" i="7"/>
  <c r="K138" i="7"/>
  <c r="K139" i="7"/>
  <c r="K140" i="7"/>
  <c r="K141" i="7"/>
  <c r="K142" i="7"/>
  <c r="K143" i="7"/>
  <c r="K144" i="7"/>
  <c r="K145" i="7"/>
  <c r="K146" i="7"/>
  <c r="K147" i="7"/>
  <c r="K148" i="7"/>
  <c r="K149" i="7"/>
  <c r="K150" i="7"/>
  <c r="K151" i="7"/>
  <c r="K152" i="7"/>
  <c r="K153" i="7"/>
  <c r="K154" i="7"/>
  <c r="K155" i="7"/>
  <c r="K156" i="7"/>
  <c r="K157" i="7"/>
  <c r="K158" i="7"/>
  <c r="K159" i="7"/>
  <c r="K160" i="7"/>
  <c r="K161" i="7"/>
  <c r="K162" i="7"/>
  <c r="K163" i="7"/>
  <c r="K164" i="7"/>
  <c r="K165" i="7"/>
  <c r="K166" i="7"/>
  <c r="K167" i="7"/>
  <c r="K168" i="7"/>
  <c r="K169" i="7"/>
  <c r="K170" i="7"/>
  <c r="K171" i="7"/>
  <c r="K172" i="7"/>
  <c r="K173" i="7"/>
  <c r="K174" i="7"/>
  <c r="K175" i="7"/>
  <c r="K176" i="7"/>
  <c r="K177" i="7"/>
  <c r="K178" i="7"/>
  <c r="K179" i="7"/>
  <c r="K180" i="7"/>
  <c r="K181" i="7"/>
  <c r="K182" i="7"/>
  <c r="K183" i="7"/>
  <c r="K184" i="7"/>
  <c r="K185" i="7"/>
  <c r="K186" i="7"/>
  <c r="K187" i="7"/>
  <c r="K188" i="7"/>
  <c r="K189" i="7"/>
  <c r="K190" i="7"/>
  <c r="K191" i="7"/>
  <c r="K192" i="7"/>
  <c r="K193" i="7"/>
  <c r="K194" i="7"/>
  <c r="K195" i="7"/>
  <c r="K196" i="7"/>
  <c r="K197" i="7"/>
  <c r="K198" i="7"/>
  <c r="K199" i="7"/>
  <c r="K200" i="7"/>
  <c r="K201" i="7"/>
  <c r="K202" i="7"/>
  <c r="K203" i="7"/>
  <c r="K204" i="7"/>
  <c r="K205" i="7"/>
  <c r="K206" i="7"/>
  <c r="K207" i="7"/>
  <c r="K208" i="7"/>
  <c r="K209" i="7"/>
  <c r="K210" i="7"/>
  <c r="K211" i="7"/>
  <c r="K212" i="7"/>
  <c r="K213" i="7"/>
  <c r="K214" i="7"/>
  <c r="K215" i="7"/>
  <c r="K216" i="7"/>
  <c r="K217" i="7"/>
  <c r="K218" i="7"/>
  <c r="K219" i="7"/>
  <c r="K220" i="7"/>
  <c r="K221" i="7"/>
  <c r="K222" i="7"/>
  <c r="K223" i="7"/>
  <c r="K224" i="7"/>
  <c r="K225" i="7"/>
  <c r="K226" i="7"/>
  <c r="K227" i="7"/>
  <c r="K228" i="7"/>
  <c r="K229" i="7"/>
  <c r="K230" i="7"/>
  <c r="K231" i="7"/>
  <c r="K232" i="7"/>
  <c r="K233" i="7"/>
  <c r="K234" i="7"/>
  <c r="K235" i="7"/>
  <c r="K236" i="7"/>
  <c r="K237" i="7"/>
  <c r="K238" i="7"/>
  <c r="K239" i="7"/>
  <c r="K240" i="7"/>
  <c r="K241" i="7"/>
  <c r="K242" i="7"/>
  <c r="K243" i="7"/>
  <c r="K244" i="7"/>
  <c r="K245" i="7"/>
  <c r="K246" i="7"/>
  <c r="K247" i="7"/>
  <c r="K248" i="7"/>
  <c r="K249" i="7"/>
  <c r="K250" i="7"/>
  <c r="K251" i="7"/>
  <c r="K252" i="7"/>
  <c r="K253" i="7"/>
  <c r="K254" i="7"/>
  <c r="K255" i="7"/>
  <c r="K256" i="7"/>
  <c r="K257" i="7"/>
  <c r="K258" i="7"/>
  <c r="K259" i="7"/>
  <c r="K260" i="7"/>
  <c r="K261" i="7"/>
  <c r="K262" i="7"/>
  <c r="K263" i="7"/>
  <c r="K264" i="7"/>
  <c r="K265" i="7"/>
  <c r="K266" i="7"/>
  <c r="K267" i="7"/>
  <c r="K268" i="7"/>
  <c r="K269" i="7"/>
  <c r="K270" i="7"/>
  <c r="K271" i="7"/>
  <c r="K272" i="7"/>
  <c r="K273" i="7"/>
  <c r="K274" i="7"/>
  <c r="K275" i="7"/>
  <c r="K276" i="7"/>
  <c r="K277" i="7"/>
  <c r="K278" i="7"/>
  <c r="K279" i="7"/>
  <c r="K280" i="7"/>
  <c r="K281" i="7"/>
  <c r="K282" i="7"/>
  <c r="K283" i="7"/>
  <c r="K284" i="7"/>
  <c r="K285" i="7"/>
  <c r="K286" i="7"/>
  <c r="K287" i="7"/>
  <c r="K288" i="7"/>
  <c r="K289" i="7"/>
  <c r="K290" i="7"/>
  <c r="K291" i="7"/>
  <c r="K292" i="7"/>
  <c r="K293" i="7"/>
  <c r="K294" i="7"/>
  <c r="K295" i="7"/>
  <c r="K296" i="7"/>
  <c r="K297" i="7"/>
  <c r="K298" i="7"/>
  <c r="K299" i="7"/>
  <c r="K300" i="7"/>
  <c r="K301" i="7"/>
  <c r="J2" i="7"/>
  <c r="J3" i="7"/>
  <c r="J4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194" i="7"/>
  <c r="J195" i="7"/>
  <c r="J196" i="7"/>
  <c r="J197" i="7"/>
  <c r="J198" i="7"/>
  <c r="J199" i="7"/>
  <c r="J200" i="7"/>
  <c r="J201" i="7"/>
  <c r="J202" i="7"/>
  <c r="J203" i="7"/>
  <c r="J204" i="7"/>
  <c r="J205" i="7"/>
  <c r="J206" i="7"/>
  <c r="J207" i="7"/>
  <c r="J208" i="7"/>
  <c r="J209" i="7"/>
  <c r="J210" i="7"/>
  <c r="J211" i="7"/>
  <c r="J212" i="7"/>
  <c r="J213" i="7"/>
  <c r="J214" i="7"/>
  <c r="J215" i="7"/>
  <c r="J216" i="7"/>
  <c r="J217" i="7"/>
  <c r="J218" i="7"/>
  <c r="J219" i="7"/>
  <c r="J220" i="7"/>
  <c r="J221" i="7"/>
  <c r="J222" i="7"/>
  <c r="J223" i="7"/>
  <c r="J224" i="7"/>
  <c r="J225" i="7"/>
  <c r="J226" i="7"/>
  <c r="J227" i="7"/>
  <c r="J228" i="7"/>
  <c r="J229" i="7"/>
  <c r="J230" i="7"/>
  <c r="J231" i="7"/>
  <c r="J232" i="7"/>
  <c r="J233" i="7"/>
  <c r="J234" i="7"/>
  <c r="J235" i="7"/>
  <c r="J236" i="7"/>
  <c r="J237" i="7"/>
  <c r="J238" i="7"/>
  <c r="J239" i="7"/>
  <c r="J240" i="7"/>
  <c r="J241" i="7"/>
  <c r="J242" i="7"/>
  <c r="J243" i="7"/>
  <c r="J244" i="7"/>
  <c r="J245" i="7"/>
  <c r="J246" i="7"/>
  <c r="J247" i="7"/>
  <c r="J248" i="7"/>
  <c r="J249" i="7"/>
  <c r="J250" i="7"/>
  <c r="J251" i="7"/>
  <c r="J252" i="7"/>
  <c r="J253" i="7"/>
  <c r="J254" i="7"/>
  <c r="J255" i="7"/>
  <c r="J256" i="7"/>
  <c r="J257" i="7"/>
  <c r="J258" i="7"/>
  <c r="J259" i="7"/>
  <c r="J260" i="7"/>
  <c r="J261" i="7"/>
  <c r="J262" i="7"/>
  <c r="J263" i="7"/>
  <c r="J264" i="7"/>
  <c r="J265" i="7"/>
  <c r="J266" i="7"/>
  <c r="J267" i="7"/>
  <c r="J268" i="7"/>
  <c r="J269" i="7"/>
  <c r="J270" i="7"/>
  <c r="J271" i="7"/>
  <c r="J272" i="7"/>
  <c r="J273" i="7"/>
  <c r="J274" i="7"/>
  <c r="J275" i="7"/>
  <c r="J276" i="7"/>
  <c r="J277" i="7"/>
  <c r="J278" i="7"/>
  <c r="J279" i="7"/>
  <c r="J280" i="7"/>
  <c r="J281" i="7"/>
  <c r="J282" i="7"/>
  <c r="J283" i="7"/>
  <c r="J284" i="7"/>
  <c r="J285" i="7"/>
  <c r="J286" i="7"/>
  <c r="J287" i="7"/>
  <c r="J288" i="7"/>
  <c r="J289" i="7"/>
  <c r="J290" i="7"/>
  <c r="J291" i="7"/>
  <c r="J292" i="7"/>
  <c r="J293" i="7"/>
  <c r="J294" i="7"/>
  <c r="J295" i="7"/>
  <c r="J296" i="7"/>
  <c r="J297" i="7"/>
  <c r="J298" i="7"/>
  <c r="J299" i="7"/>
  <c r="J300" i="7"/>
  <c r="J301" i="7"/>
  <c r="H2" i="7"/>
  <c r="H3" i="7"/>
  <c r="H4" i="7"/>
  <c r="G4" i="7" s="1"/>
  <c r="H5" i="7"/>
  <c r="G5" i="7" s="1"/>
  <c r="H6" i="7"/>
  <c r="G6" i="7" s="1"/>
  <c r="H7" i="7"/>
  <c r="G7" i="7" s="1"/>
  <c r="H8" i="7"/>
  <c r="G8" i="7" s="1"/>
  <c r="H9" i="7"/>
  <c r="G9" i="7" s="1"/>
  <c r="H10" i="7"/>
  <c r="G10" i="7" s="1"/>
  <c r="H11" i="7"/>
  <c r="G11" i="7" s="1"/>
  <c r="H12" i="7"/>
  <c r="G12" i="7" s="1"/>
  <c r="H13" i="7"/>
  <c r="G13" i="7" s="1"/>
  <c r="H14" i="7"/>
  <c r="G14" i="7" s="1"/>
  <c r="H15" i="7"/>
  <c r="G15" i="7" s="1"/>
  <c r="H16" i="7"/>
  <c r="G16" i="7" s="1"/>
  <c r="H17" i="7"/>
  <c r="G17" i="7" s="1"/>
  <c r="H18" i="7"/>
  <c r="G18" i="7" s="1"/>
  <c r="H19" i="7"/>
  <c r="G19" i="7" s="1"/>
  <c r="H20" i="7"/>
  <c r="G20" i="7" s="1"/>
  <c r="H21" i="7"/>
  <c r="G21" i="7" s="1"/>
  <c r="H22" i="7"/>
  <c r="G22" i="7" s="1"/>
  <c r="H23" i="7"/>
  <c r="G23" i="7" s="1"/>
  <c r="H24" i="7"/>
  <c r="G24" i="7" s="1"/>
  <c r="H25" i="7"/>
  <c r="G25" i="7" s="1"/>
  <c r="H26" i="7"/>
  <c r="G26" i="7" s="1"/>
  <c r="H27" i="7"/>
  <c r="G27" i="7" s="1"/>
  <c r="H28" i="7"/>
  <c r="G28" i="7" s="1"/>
  <c r="H29" i="7"/>
  <c r="G29" i="7" s="1"/>
  <c r="H30" i="7"/>
  <c r="G30" i="7" s="1"/>
  <c r="H31" i="7"/>
  <c r="G31" i="7" s="1"/>
  <c r="H32" i="7"/>
  <c r="G32" i="7" s="1"/>
  <c r="H33" i="7"/>
  <c r="G33" i="7" s="1"/>
  <c r="H34" i="7"/>
  <c r="G34" i="7" s="1"/>
  <c r="H35" i="7"/>
  <c r="G35" i="7" s="1"/>
  <c r="H36" i="7"/>
  <c r="G36" i="7" s="1"/>
  <c r="H37" i="7"/>
  <c r="G37" i="7" s="1"/>
  <c r="H38" i="7"/>
  <c r="G38" i="7" s="1"/>
  <c r="H39" i="7"/>
  <c r="G39" i="7" s="1"/>
  <c r="H40" i="7"/>
  <c r="G40" i="7" s="1"/>
  <c r="H41" i="7"/>
  <c r="G41" i="7" s="1"/>
  <c r="H42" i="7"/>
  <c r="G42" i="7" s="1"/>
  <c r="H43" i="7"/>
  <c r="G43" i="7" s="1"/>
  <c r="H44" i="7"/>
  <c r="G44" i="7" s="1"/>
  <c r="H45" i="7"/>
  <c r="G45" i="7" s="1"/>
  <c r="H46" i="7"/>
  <c r="G46" i="7" s="1"/>
  <c r="H47" i="7"/>
  <c r="G47" i="7" s="1"/>
  <c r="H48" i="7"/>
  <c r="G48" i="7" s="1"/>
  <c r="H49" i="7"/>
  <c r="G49" i="7" s="1"/>
  <c r="H50" i="7"/>
  <c r="G50" i="7" s="1"/>
  <c r="H51" i="7"/>
  <c r="G51" i="7" s="1"/>
  <c r="H52" i="7"/>
  <c r="G52" i="7" s="1"/>
  <c r="H53" i="7"/>
  <c r="G53" i="7" s="1"/>
  <c r="H54" i="7"/>
  <c r="G54" i="7" s="1"/>
  <c r="H55" i="7"/>
  <c r="G55" i="7" s="1"/>
  <c r="H56" i="7"/>
  <c r="G56" i="7" s="1"/>
  <c r="H57" i="7"/>
  <c r="G57" i="7" s="1"/>
  <c r="H58" i="7"/>
  <c r="G58" i="7" s="1"/>
  <c r="H59" i="7"/>
  <c r="G59" i="7" s="1"/>
  <c r="H60" i="7"/>
  <c r="G60" i="7" s="1"/>
  <c r="H61" i="7"/>
  <c r="G61" i="7" s="1"/>
  <c r="H62" i="7"/>
  <c r="G62" i="7" s="1"/>
  <c r="H63" i="7"/>
  <c r="G63" i="7" s="1"/>
  <c r="H64" i="7"/>
  <c r="G64" i="7" s="1"/>
  <c r="H65" i="7"/>
  <c r="G65" i="7" s="1"/>
  <c r="H66" i="7"/>
  <c r="G66" i="7" s="1"/>
  <c r="H67" i="7"/>
  <c r="G67" i="7" s="1"/>
  <c r="H68" i="7"/>
  <c r="G68" i="7" s="1"/>
  <c r="H69" i="7"/>
  <c r="G69" i="7" s="1"/>
  <c r="H70" i="7"/>
  <c r="G70" i="7" s="1"/>
  <c r="H71" i="7"/>
  <c r="G71" i="7" s="1"/>
  <c r="H72" i="7"/>
  <c r="G72" i="7" s="1"/>
  <c r="H73" i="7"/>
  <c r="G73" i="7" s="1"/>
  <c r="H74" i="7"/>
  <c r="G74" i="7" s="1"/>
  <c r="H75" i="7"/>
  <c r="G75" i="7" s="1"/>
  <c r="H76" i="7"/>
  <c r="G76" i="7" s="1"/>
  <c r="H77" i="7"/>
  <c r="G77" i="7" s="1"/>
  <c r="H78" i="7"/>
  <c r="G78" i="7" s="1"/>
  <c r="H79" i="7"/>
  <c r="G79" i="7" s="1"/>
  <c r="H80" i="7"/>
  <c r="G80" i="7" s="1"/>
  <c r="H81" i="7"/>
  <c r="G81" i="7" s="1"/>
  <c r="H82" i="7"/>
  <c r="G82" i="7" s="1"/>
  <c r="H83" i="7"/>
  <c r="G83" i="7" s="1"/>
  <c r="H84" i="7"/>
  <c r="G84" i="7" s="1"/>
  <c r="H85" i="7"/>
  <c r="G85" i="7" s="1"/>
  <c r="H86" i="7"/>
  <c r="G86" i="7" s="1"/>
  <c r="H87" i="7"/>
  <c r="G87" i="7" s="1"/>
  <c r="H88" i="7"/>
  <c r="G88" i="7" s="1"/>
  <c r="H89" i="7"/>
  <c r="G89" i="7" s="1"/>
  <c r="H90" i="7"/>
  <c r="G90" i="7" s="1"/>
  <c r="H91" i="7"/>
  <c r="G91" i="7" s="1"/>
  <c r="H92" i="7"/>
  <c r="G92" i="7" s="1"/>
  <c r="H93" i="7"/>
  <c r="G93" i="7" s="1"/>
  <c r="H94" i="7"/>
  <c r="G94" i="7" s="1"/>
  <c r="H95" i="7"/>
  <c r="G95" i="7" s="1"/>
  <c r="H96" i="7"/>
  <c r="G96" i="7" s="1"/>
  <c r="H97" i="7"/>
  <c r="G97" i="7" s="1"/>
  <c r="H98" i="7"/>
  <c r="G98" i="7" s="1"/>
  <c r="H99" i="7"/>
  <c r="G99" i="7" s="1"/>
  <c r="H100" i="7"/>
  <c r="G100" i="7" s="1"/>
  <c r="H101" i="7"/>
  <c r="G101" i="7" s="1"/>
  <c r="H102" i="7"/>
  <c r="G102" i="7" s="1"/>
  <c r="H103" i="7"/>
  <c r="G103" i="7" s="1"/>
  <c r="H104" i="7"/>
  <c r="G104" i="7" s="1"/>
  <c r="H105" i="7"/>
  <c r="G105" i="7" s="1"/>
  <c r="H106" i="7"/>
  <c r="G106" i="7" s="1"/>
  <c r="H107" i="7"/>
  <c r="G107" i="7" s="1"/>
  <c r="H108" i="7"/>
  <c r="G108" i="7" s="1"/>
  <c r="H109" i="7"/>
  <c r="G109" i="7" s="1"/>
  <c r="H110" i="7"/>
  <c r="G110" i="7" s="1"/>
  <c r="H111" i="7"/>
  <c r="G111" i="7" s="1"/>
  <c r="H112" i="7"/>
  <c r="G112" i="7" s="1"/>
  <c r="H113" i="7"/>
  <c r="G113" i="7" s="1"/>
  <c r="H114" i="7"/>
  <c r="G114" i="7" s="1"/>
  <c r="H115" i="7"/>
  <c r="G115" i="7" s="1"/>
  <c r="H116" i="7"/>
  <c r="G116" i="7" s="1"/>
  <c r="H117" i="7"/>
  <c r="G117" i="7" s="1"/>
  <c r="H118" i="7"/>
  <c r="G118" i="7" s="1"/>
  <c r="H119" i="7"/>
  <c r="G119" i="7" s="1"/>
  <c r="H120" i="7"/>
  <c r="G120" i="7" s="1"/>
  <c r="H121" i="7"/>
  <c r="G121" i="7" s="1"/>
  <c r="H122" i="7"/>
  <c r="G122" i="7" s="1"/>
  <c r="H123" i="7"/>
  <c r="G123" i="7" s="1"/>
  <c r="H124" i="7"/>
  <c r="G124" i="7" s="1"/>
  <c r="H125" i="7"/>
  <c r="G125" i="7" s="1"/>
  <c r="H126" i="7"/>
  <c r="G126" i="7" s="1"/>
  <c r="H127" i="7"/>
  <c r="G127" i="7" s="1"/>
  <c r="H128" i="7"/>
  <c r="G128" i="7" s="1"/>
  <c r="H129" i="7"/>
  <c r="G129" i="7" s="1"/>
  <c r="H130" i="7"/>
  <c r="G130" i="7" s="1"/>
  <c r="H131" i="7"/>
  <c r="G131" i="7" s="1"/>
  <c r="H132" i="7"/>
  <c r="G132" i="7" s="1"/>
  <c r="H133" i="7"/>
  <c r="G133" i="7" s="1"/>
  <c r="H134" i="7"/>
  <c r="G134" i="7" s="1"/>
  <c r="H135" i="7"/>
  <c r="G135" i="7" s="1"/>
  <c r="H136" i="7"/>
  <c r="G136" i="7" s="1"/>
  <c r="H137" i="7"/>
  <c r="G137" i="7" s="1"/>
  <c r="H138" i="7"/>
  <c r="G138" i="7" s="1"/>
  <c r="H139" i="7"/>
  <c r="G139" i="7" s="1"/>
  <c r="H140" i="7"/>
  <c r="G140" i="7" s="1"/>
  <c r="H141" i="7"/>
  <c r="G141" i="7" s="1"/>
  <c r="H142" i="7"/>
  <c r="G142" i="7" s="1"/>
  <c r="H143" i="7"/>
  <c r="G143" i="7" s="1"/>
  <c r="H144" i="7"/>
  <c r="G144" i="7" s="1"/>
  <c r="H145" i="7"/>
  <c r="G145" i="7" s="1"/>
  <c r="H146" i="7"/>
  <c r="G146" i="7" s="1"/>
  <c r="H147" i="7"/>
  <c r="G147" i="7" s="1"/>
  <c r="H148" i="7"/>
  <c r="G148" i="7" s="1"/>
  <c r="H149" i="7"/>
  <c r="G149" i="7" s="1"/>
  <c r="H150" i="7"/>
  <c r="G150" i="7" s="1"/>
  <c r="H151" i="7"/>
  <c r="G151" i="7" s="1"/>
  <c r="H152" i="7"/>
  <c r="G152" i="7" s="1"/>
  <c r="H153" i="7"/>
  <c r="G153" i="7" s="1"/>
  <c r="H154" i="7"/>
  <c r="G154" i="7" s="1"/>
  <c r="H155" i="7"/>
  <c r="G155" i="7" s="1"/>
  <c r="H156" i="7"/>
  <c r="G156" i="7" s="1"/>
  <c r="H157" i="7"/>
  <c r="G157" i="7" s="1"/>
  <c r="H158" i="7"/>
  <c r="G158" i="7" s="1"/>
  <c r="H159" i="7"/>
  <c r="G159" i="7" s="1"/>
  <c r="H160" i="7"/>
  <c r="G160" i="7" s="1"/>
  <c r="H161" i="7"/>
  <c r="G161" i="7" s="1"/>
  <c r="H162" i="7"/>
  <c r="G162" i="7" s="1"/>
  <c r="H163" i="7"/>
  <c r="G163" i="7" s="1"/>
  <c r="H164" i="7"/>
  <c r="G164" i="7" s="1"/>
  <c r="H165" i="7"/>
  <c r="G165" i="7" s="1"/>
  <c r="H166" i="7"/>
  <c r="G166" i="7" s="1"/>
  <c r="H167" i="7"/>
  <c r="G167" i="7" s="1"/>
  <c r="H168" i="7"/>
  <c r="G168" i="7" s="1"/>
  <c r="H169" i="7"/>
  <c r="G169" i="7" s="1"/>
  <c r="H170" i="7"/>
  <c r="G170" i="7" s="1"/>
  <c r="H171" i="7"/>
  <c r="G171" i="7" s="1"/>
  <c r="H172" i="7"/>
  <c r="G172" i="7" s="1"/>
  <c r="H173" i="7"/>
  <c r="G173" i="7" s="1"/>
  <c r="H174" i="7"/>
  <c r="G174" i="7" s="1"/>
  <c r="H175" i="7"/>
  <c r="G175" i="7" s="1"/>
  <c r="H176" i="7"/>
  <c r="G176" i="7" s="1"/>
  <c r="H177" i="7"/>
  <c r="G177" i="7" s="1"/>
  <c r="H178" i="7"/>
  <c r="G178" i="7" s="1"/>
  <c r="H179" i="7"/>
  <c r="G179" i="7" s="1"/>
  <c r="H180" i="7"/>
  <c r="G180" i="7" s="1"/>
  <c r="H181" i="7"/>
  <c r="G181" i="7" s="1"/>
  <c r="H182" i="7"/>
  <c r="G182" i="7" s="1"/>
  <c r="H183" i="7"/>
  <c r="G183" i="7" s="1"/>
  <c r="H184" i="7"/>
  <c r="G184" i="7" s="1"/>
  <c r="H185" i="7"/>
  <c r="G185" i="7" s="1"/>
  <c r="H186" i="7"/>
  <c r="G186" i="7" s="1"/>
  <c r="H187" i="7"/>
  <c r="G187" i="7" s="1"/>
  <c r="H188" i="7"/>
  <c r="G188" i="7" s="1"/>
  <c r="H189" i="7"/>
  <c r="G189" i="7" s="1"/>
  <c r="H190" i="7"/>
  <c r="G190" i="7" s="1"/>
  <c r="H191" i="7"/>
  <c r="G191" i="7" s="1"/>
  <c r="H192" i="7"/>
  <c r="G192" i="7" s="1"/>
  <c r="H193" i="7"/>
  <c r="G193" i="7" s="1"/>
  <c r="H194" i="7"/>
  <c r="G194" i="7" s="1"/>
  <c r="H195" i="7"/>
  <c r="G195" i="7" s="1"/>
  <c r="H196" i="7"/>
  <c r="G196" i="7" s="1"/>
  <c r="H197" i="7"/>
  <c r="G197" i="7" s="1"/>
  <c r="H198" i="7"/>
  <c r="G198" i="7" s="1"/>
  <c r="H199" i="7"/>
  <c r="G199" i="7" s="1"/>
  <c r="H200" i="7"/>
  <c r="G200" i="7" s="1"/>
  <c r="H201" i="7"/>
  <c r="G201" i="7" s="1"/>
  <c r="H202" i="7"/>
  <c r="G202" i="7" s="1"/>
  <c r="H203" i="7"/>
  <c r="G203" i="7" s="1"/>
  <c r="H204" i="7"/>
  <c r="G204" i="7" s="1"/>
  <c r="H205" i="7"/>
  <c r="G205" i="7" s="1"/>
  <c r="H206" i="7"/>
  <c r="G206" i="7" s="1"/>
  <c r="H207" i="7"/>
  <c r="G207" i="7" s="1"/>
  <c r="H208" i="7"/>
  <c r="G208" i="7" s="1"/>
  <c r="H209" i="7"/>
  <c r="G209" i="7" s="1"/>
  <c r="H210" i="7"/>
  <c r="G210" i="7" s="1"/>
  <c r="H211" i="7"/>
  <c r="G211" i="7" s="1"/>
  <c r="H212" i="7"/>
  <c r="G212" i="7" s="1"/>
  <c r="H213" i="7"/>
  <c r="G213" i="7" s="1"/>
  <c r="H214" i="7"/>
  <c r="G214" i="7" s="1"/>
  <c r="H215" i="7"/>
  <c r="G215" i="7" s="1"/>
  <c r="H216" i="7"/>
  <c r="G216" i="7" s="1"/>
  <c r="H217" i="7"/>
  <c r="G217" i="7" s="1"/>
  <c r="H218" i="7"/>
  <c r="G218" i="7" s="1"/>
  <c r="H219" i="7"/>
  <c r="G219" i="7" s="1"/>
  <c r="H220" i="7"/>
  <c r="G220" i="7" s="1"/>
  <c r="H221" i="7"/>
  <c r="G221" i="7" s="1"/>
  <c r="H222" i="7"/>
  <c r="G222" i="7" s="1"/>
  <c r="H223" i="7"/>
  <c r="G223" i="7" s="1"/>
  <c r="H224" i="7"/>
  <c r="G224" i="7" s="1"/>
  <c r="H225" i="7"/>
  <c r="G225" i="7" s="1"/>
  <c r="H226" i="7"/>
  <c r="G226" i="7" s="1"/>
  <c r="H227" i="7"/>
  <c r="G227" i="7" s="1"/>
  <c r="H228" i="7"/>
  <c r="G228" i="7" s="1"/>
  <c r="H229" i="7"/>
  <c r="G229" i="7" s="1"/>
  <c r="H230" i="7"/>
  <c r="G230" i="7" s="1"/>
  <c r="H231" i="7"/>
  <c r="G231" i="7" s="1"/>
  <c r="H232" i="7"/>
  <c r="G232" i="7" s="1"/>
  <c r="H233" i="7"/>
  <c r="G233" i="7" s="1"/>
  <c r="H234" i="7"/>
  <c r="G234" i="7" s="1"/>
  <c r="H235" i="7"/>
  <c r="G235" i="7" s="1"/>
  <c r="H236" i="7"/>
  <c r="G236" i="7" s="1"/>
  <c r="H237" i="7"/>
  <c r="G237" i="7" s="1"/>
  <c r="H238" i="7"/>
  <c r="G238" i="7" s="1"/>
  <c r="H239" i="7"/>
  <c r="G239" i="7" s="1"/>
  <c r="H240" i="7"/>
  <c r="G240" i="7" s="1"/>
  <c r="H241" i="7"/>
  <c r="G241" i="7" s="1"/>
  <c r="H242" i="7"/>
  <c r="G242" i="7" s="1"/>
  <c r="H243" i="7"/>
  <c r="G243" i="7" s="1"/>
  <c r="H244" i="7"/>
  <c r="G244" i="7" s="1"/>
  <c r="H245" i="7"/>
  <c r="G245" i="7" s="1"/>
  <c r="H246" i="7"/>
  <c r="G246" i="7" s="1"/>
  <c r="H247" i="7"/>
  <c r="G247" i="7" s="1"/>
  <c r="H248" i="7"/>
  <c r="G248" i="7" s="1"/>
  <c r="H249" i="7"/>
  <c r="G249" i="7" s="1"/>
  <c r="H250" i="7"/>
  <c r="G250" i="7" s="1"/>
  <c r="H251" i="7"/>
  <c r="G251" i="7" s="1"/>
  <c r="H252" i="7"/>
  <c r="G252" i="7" s="1"/>
  <c r="H253" i="7"/>
  <c r="G253" i="7" s="1"/>
  <c r="H254" i="7"/>
  <c r="G254" i="7" s="1"/>
  <c r="H255" i="7"/>
  <c r="G255" i="7" s="1"/>
  <c r="H256" i="7"/>
  <c r="G256" i="7" s="1"/>
  <c r="H257" i="7"/>
  <c r="G257" i="7" s="1"/>
  <c r="H258" i="7"/>
  <c r="G258" i="7" s="1"/>
  <c r="H259" i="7"/>
  <c r="G259" i="7" s="1"/>
  <c r="H260" i="7"/>
  <c r="G260" i="7" s="1"/>
  <c r="H261" i="7"/>
  <c r="G261" i="7" s="1"/>
  <c r="H262" i="7"/>
  <c r="G262" i="7" s="1"/>
  <c r="H263" i="7"/>
  <c r="G263" i="7" s="1"/>
  <c r="H264" i="7"/>
  <c r="G264" i="7" s="1"/>
  <c r="H265" i="7"/>
  <c r="G265" i="7" s="1"/>
  <c r="H266" i="7"/>
  <c r="G266" i="7" s="1"/>
  <c r="H267" i="7"/>
  <c r="G267" i="7" s="1"/>
  <c r="H268" i="7"/>
  <c r="G268" i="7" s="1"/>
  <c r="H269" i="7"/>
  <c r="G269" i="7" s="1"/>
  <c r="H270" i="7"/>
  <c r="G270" i="7" s="1"/>
  <c r="H271" i="7"/>
  <c r="G271" i="7" s="1"/>
  <c r="H272" i="7"/>
  <c r="G272" i="7" s="1"/>
  <c r="H273" i="7"/>
  <c r="G273" i="7" s="1"/>
  <c r="H274" i="7"/>
  <c r="G274" i="7" s="1"/>
  <c r="H275" i="7"/>
  <c r="G275" i="7" s="1"/>
  <c r="H276" i="7"/>
  <c r="G276" i="7" s="1"/>
  <c r="H277" i="7"/>
  <c r="G277" i="7" s="1"/>
  <c r="H278" i="7"/>
  <c r="G278" i="7" s="1"/>
  <c r="H279" i="7"/>
  <c r="G279" i="7" s="1"/>
  <c r="H280" i="7"/>
  <c r="G280" i="7" s="1"/>
  <c r="H281" i="7"/>
  <c r="G281" i="7" s="1"/>
  <c r="H282" i="7"/>
  <c r="G282" i="7" s="1"/>
  <c r="H283" i="7"/>
  <c r="G283" i="7" s="1"/>
  <c r="H284" i="7"/>
  <c r="G284" i="7" s="1"/>
  <c r="H285" i="7"/>
  <c r="G285" i="7" s="1"/>
  <c r="H286" i="7"/>
  <c r="G286" i="7" s="1"/>
  <c r="H287" i="7"/>
  <c r="G287" i="7" s="1"/>
  <c r="H288" i="7"/>
  <c r="G288" i="7" s="1"/>
  <c r="H289" i="7"/>
  <c r="G289" i="7" s="1"/>
  <c r="H290" i="7"/>
  <c r="G290" i="7" s="1"/>
  <c r="H291" i="7"/>
  <c r="G291" i="7" s="1"/>
  <c r="H292" i="7"/>
  <c r="G292" i="7" s="1"/>
  <c r="H293" i="7"/>
  <c r="G293" i="7" s="1"/>
  <c r="H294" i="7"/>
  <c r="G294" i="7" s="1"/>
  <c r="H295" i="7"/>
  <c r="G295" i="7" s="1"/>
  <c r="H296" i="7"/>
  <c r="G296" i="7" s="1"/>
  <c r="H297" i="7"/>
  <c r="G297" i="7" s="1"/>
  <c r="H298" i="7"/>
  <c r="G298" i="7" s="1"/>
  <c r="H299" i="7"/>
  <c r="G299" i="7" s="1"/>
  <c r="H300" i="7"/>
  <c r="G300" i="7" s="1"/>
  <c r="H301" i="7"/>
  <c r="G301" i="7" s="1"/>
  <c r="K2" i="7"/>
  <c r="L2" i="7"/>
  <c r="L3" i="7"/>
  <c r="L4" i="7"/>
  <c r="L5" i="7"/>
  <c r="L6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L62" i="7"/>
  <c r="L63" i="7"/>
  <c r="L64" i="7"/>
  <c r="L65" i="7"/>
  <c r="L66" i="7"/>
  <c r="L67" i="7"/>
  <c r="L68" i="7"/>
  <c r="L69" i="7"/>
  <c r="L70" i="7"/>
  <c r="L71" i="7"/>
  <c r="L72" i="7"/>
  <c r="L73" i="7"/>
  <c r="L74" i="7"/>
  <c r="L75" i="7"/>
  <c r="L76" i="7"/>
  <c r="L77" i="7"/>
  <c r="L78" i="7"/>
  <c r="L79" i="7"/>
  <c r="L80" i="7"/>
  <c r="L81" i="7"/>
  <c r="L82" i="7"/>
  <c r="L83" i="7"/>
  <c r="L84" i="7"/>
  <c r="L85" i="7"/>
  <c r="L86" i="7"/>
  <c r="L87" i="7"/>
  <c r="L88" i="7"/>
  <c r="L89" i="7"/>
  <c r="L90" i="7"/>
  <c r="L91" i="7"/>
  <c r="L92" i="7"/>
  <c r="L93" i="7"/>
  <c r="L94" i="7"/>
  <c r="L95" i="7"/>
  <c r="L96" i="7"/>
  <c r="L97" i="7"/>
  <c r="L98" i="7"/>
  <c r="L99" i="7"/>
  <c r="L100" i="7"/>
  <c r="L101" i="7"/>
  <c r="L102" i="7"/>
  <c r="L103" i="7"/>
  <c r="L104" i="7"/>
  <c r="L105" i="7"/>
  <c r="L106" i="7"/>
  <c r="L107" i="7"/>
  <c r="L108" i="7"/>
  <c r="L109" i="7"/>
  <c r="L110" i="7"/>
  <c r="L111" i="7"/>
  <c r="L112" i="7"/>
  <c r="L113" i="7"/>
  <c r="L114" i="7"/>
  <c r="L115" i="7"/>
  <c r="L116" i="7"/>
  <c r="L117" i="7"/>
  <c r="L118" i="7"/>
  <c r="L119" i="7"/>
  <c r="L120" i="7"/>
  <c r="L121" i="7"/>
  <c r="L122" i="7"/>
  <c r="L123" i="7"/>
  <c r="L124" i="7"/>
  <c r="L125" i="7"/>
  <c r="L126" i="7"/>
  <c r="L127" i="7"/>
  <c r="L128" i="7"/>
  <c r="L129" i="7"/>
  <c r="L130" i="7"/>
  <c r="L131" i="7"/>
  <c r="L132" i="7"/>
  <c r="L133" i="7"/>
  <c r="L134" i="7"/>
  <c r="L135" i="7"/>
  <c r="L136" i="7"/>
  <c r="L137" i="7"/>
  <c r="L138" i="7"/>
  <c r="L139" i="7"/>
  <c r="L140" i="7"/>
  <c r="L141" i="7"/>
  <c r="L142" i="7"/>
  <c r="L143" i="7"/>
  <c r="L144" i="7"/>
  <c r="L145" i="7"/>
  <c r="L146" i="7"/>
  <c r="L147" i="7"/>
  <c r="L148" i="7"/>
  <c r="L149" i="7"/>
  <c r="L150" i="7"/>
  <c r="L151" i="7"/>
  <c r="L152" i="7"/>
  <c r="L153" i="7"/>
  <c r="L154" i="7"/>
  <c r="L155" i="7"/>
  <c r="L156" i="7"/>
  <c r="L157" i="7"/>
  <c r="L158" i="7"/>
  <c r="L159" i="7"/>
  <c r="L160" i="7"/>
  <c r="L161" i="7"/>
  <c r="L162" i="7"/>
  <c r="L163" i="7"/>
  <c r="L164" i="7"/>
  <c r="L165" i="7"/>
  <c r="L166" i="7"/>
  <c r="L167" i="7"/>
  <c r="L168" i="7"/>
  <c r="L169" i="7"/>
  <c r="L170" i="7"/>
  <c r="L171" i="7"/>
  <c r="L172" i="7"/>
  <c r="L173" i="7"/>
  <c r="L174" i="7"/>
  <c r="L175" i="7"/>
  <c r="L176" i="7"/>
  <c r="L177" i="7"/>
  <c r="L178" i="7"/>
  <c r="L179" i="7"/>
  <c r="L180" i="7"/>
  <c r="L181" i="7"/>
  <c r="L182" i="7"/>
  <c r="L183" i="7"/>
  <c r="L184" i="7"/>
  <c r="L185" i="7"/>
  <c r="L186" i="7"/>
  <c r="L187" i="7"/>
  <c r="L188" i="7"/>
  <c r="L189" i="7"/>
  <c r="L190" i="7"/>
  <c r="L191" i="7"/>
  <c r="L192" i="7"/>
  <c r="L193" i="7"/>
  <c r="L194" i="7"/>
  <c r="L195" i="7"/>
  <c r="L196" i="7"/>
  <c r="L197" i="7"/>
  <c r="L198" i="7"/>
  <c r="L199" i="7"/>
  <c r="L200" i="7"/>
  <c r="L201" i="7"/>
  <c r="L202" i="7"/>
  <c r="L203" i="7"/>
  <c r="L204" i="7"/>
  <c r="L205" i="7"/>
  <c r="L206" i="7"/>
  <c r="L207" i="7"/>
  <c r="L208" i="7"/>
  <c r="L209" i="7"/>
  <c r="L210" i="7"/>
  <c r="L211" i="7"/>
  <c r="L212" i="7"/>
  <c r="L213" i="7"/>
  <c r="L214" i="7"/>
  <c r="L215" i="7"/>
  <c r="L216" i="7"/>
  <c r="L217" i="7"/>
  <c r="L218" i="7"/>
  <c r="L219" i="7"/>
  <c r="L220" i="7"/>
  <c r="L221" i="7"/>
  <c r="L222" i="7"/>
  <c r="L223" i="7"/>
  <c r="L224" i="7"/>
  <c r="L225" i="7"/>
  <c r="L226" i="7"/>
  <c r="L227" i="7"/>
  <c r="L228" i="7"/>
  <c r="L229" i="7"/>
  <c r="L230" i="7"/>
  <c r="L231" i="7"/>
  <c r="L232" i="7"/>
  <c r="L233" i="7"/>
  <c r="L234" i="7"/>
  <c r="L235" i="7"/>
  <c r="L236" i="7"/>
  <c r="L237" i="7"/>
  <c r="L238" i="7"/>
  <c r="L239" i="7"/>
  <c r="L240" i="7"/>
  <c r="L241" i="7"/>
  <c r="L242" i="7"/>
  <c r="L243" i="7"/>
  <c r="L244" i="7"/>
  <c r="L245" i="7"/>
  <c r="L246" i="7"/>
  <c r="L247" i="7"/>
  <c r="L248" i="7"/>
  <c r="L249" i="7"/>
  <c r="L250" i="7"/>
  <c r="L251" i="7"/>
  <c r="L252" i="7"/>
  <c r="L253" i="7"/>
  <c r="L254" i="7"/>
  <c r="L255" i="7"/>
  <c r="L256" i="7"/>
  <c r="L257" i="7"/>
  <c r="L258" i="7"/>
  <c r="L259" i="7"/>
  <c r="L260" i="7"/>
  <c r="L261" i="7"/>
  <c r="L262" i="7"/>
  <c r="L263" i="7"/>
  <c r="L264" i="7"/>
  <c r="L265" i="7"/>
  <c r="L266" i="7"/>
  <c r="L267" i="7"/>
  <c r="L268" i="7"/>
  <c r="L269" i="7"/>
  <c r="L270" i="7"/>
  <c r="L271" i="7"/>
  <c r="L272" i="7"/>
  <c r="L273" i="7"/>
  <c r="L274" i="7"/>
  <c r="L275" i="7"/>
  <c r="L276" i="7"/>
  <c r="L277" i="7"/>
  <c r="L278" i="7"/>
  <c r="L279" i="7"/>
  <c r="L280" i="7"/>
  <c r="L281" i="7"/>
  <c r="L282" i="7"/>
  <c r="L283" i="7"/>
  <c r="L284" i="7"/>
  <c r="L285" i="7"/>
  <c r="L286" i="7"/>
  <c r="L287" i="7"/>
  <c r="L288" i="7"/>
  <c r="L289" i="7"/>
  <c r="L290" i="7"/>
  <c r="L291" i="7"/>
  <c r="L292" i="7"/>
  <c r="L293" i="7"/>
  <c r="L294" i="7"/>
  <c r="L295" i="7"/>
  <c r="L296" i="7"/>
  <c r="L297" i="7"/>
  <c r="L298" i="7"/>
  <c r="L299" i="7"/>
  <c r="L300" i="7"/>
  <c r="L301" i="7"/>
  <c r="N131" i="7" l="1"/>
  <c r="N123" i="7"/>
  <c r="N115" i="7"/>
  <c r="N107" i="7"/>
  <c r="N91" i="7"/>
  <c r="N83" i="7"/>
  <c r="N75" i="7"/>
  <c r="N67" i="7"/>
  <c r="N51" i="7"/>
  <c r="N43" i="7"/>
  <c r="N35" i="7"/>
  <c r="N19" i="7"/>
  <c r="N11" i="7"/>
  <c r="N293" i="7"/>
  <c r="N277" i="7"/>
  <c r="N253" i="7"/>
  <c r="N245" i="7"/>
  <c r="N237" i="7"/>
  <c r="N229" i="7"/>
  <c r="N205" i="7"/>
  <c r="N181" i="7"/>
  <c r="N173" i="7"/>
  <c r="N165" i="7"/>
  <c r="N149" i="7"/>
  <c r="N117" i="7"/>
  <c r="N109" i="7"/>
  <c r="N101" i="7"/>
  <c r="N85" i="7"/>
  <c r="N53" i="7"/>
  <c r="N299" i="7"/>
  <c r="N291" i="7"/>
  <c r="N283" i="7"/>
  <c r="N275" i="7"/>
  <c r="N259" i="7"/>
  <c r="N251" i="7"/>
  <c r="N243" i="7"/>
  <c r="N235" i="7"/>
  <c r="N219" i="7"/>
  <c r="N211" i="7"/>
  <c r="N203" i="7"/>
  <c r="N195" i="7"/>
  <c r="N179" i="7"/>
  <c r="N171" i="7"/>
  <c r="N163" i="7"/>
  <c r="N155" i="7"/>
  <c r="N147" i="7"/>
  <c r="I294" i="7"/>
  <c r="I286" i="7"/>
  <c r="I278" i="7"/>
  <c r="I270" i="7"/>
  <c r="I262" i="7"/>
  <c r="I254" i="7"/>
  <c r="I246" i="7"/>
  <c r="I238" i="7"/>
  <c r="I230" i="7"/>
  <c r="I222" i="7"/>
  <c r="I214" i="7"/>
  <c r="I206" i="7"/>
  <c r="I198" i="7"/>
  <c r="I190" i="7"/>
  <c r="I182" i="7"/>
  <c r="I174" i="7"/>
  <c r="I166" i="7"/>
  <c r="I158" i="7"/>
  <c r="I150" i="7"/>
  <c r="I142" i="7"/>
  <c r="I134" i="7"/>
  <c r="I126" i="7"/>
  <c r="I118" i="7"/>
  <c r="I110" i="7"/>
  <c r="I102" i="7"/>
  <c r="I94" i="7"/>
  <c r="I86" i="7"/>
  <c r="I78" i="7"/>
  <c r="I70" i="7"/>
  <c r="I62" i="7"/>
  <c r="I54" i="7"/>
  <c r="I46" i="7"/>
  <c r="I38" i="7"/>
  <c r="I30" i="7"/>
  <c r="I22" i="7"/>
  <c r="I14" i="7"/>
  <c r="I6" i="7"/>
  <c r="N301" i="7"/>
  <c r="N285" i="7"/>
  <c r="N269" i="7"/>
  <c r="N213" i="7"/>
  <c r="N5" i="7"/>
  <c r="N300" i="7"/>
  <c r="N292" i="7"/>
  <c r="N284" i="7"/>
  <c r="N276" i="7"/>
  <c r="N268" i="7"/>
  <c r="N260" i="7"/>
  <c r="N252" i="7"/>
  <c r="N244" i="7"/>
  <c r="N236" i="7"/>
  <c r="N228" i="7"/>
  <c r="N220" i="7"/>
  <c r="N212" i="7"/>
  <c r="N204" i="7"/>
  <c r="N196" i="7"/>
  <c r="N188" i="7"/>
  <c r="N180" i="7"/>
  <c r="N172" i="7"/>
  <c r="N164" i="7"/>
  <c r="N156" i="7"/>
  <c r="N148" i="7"/>
  <c r="N140" i="7"/>
  <c r="N132" i="7"/>
  <c r="N124" i="7"/>
  <c r="N116" i="7"/>
  <c r="N108" i="7"/>
  <c r="N100" i="7"/>
  <c r="N92" i="7"/>
  <c r="N84" i="7"/>
  <c r="N76" i="7"/>
  <c r="N68" i="7"/>
  <c r="N60" i="7"/>
  <c r="N52" i="7"/>
  <c r="N44" i="7"/>
  <c r="N36" i="7"/>
  <c r="N28" i="7"/>
  <c r="N20" i="7"/>
  <c r="N12" i="7"/>
  <c r="N4" i="7"/>
  <c r="I298" i="7"/>
  <c r="I290" i="7"/>
  <c r="I282" i="7"/>
  <c r="I274" i="7"/>
  <c r="I266" i="7"/>
  <c r="I258" i="7"/>
  <c r="I250" i="7"/>
  <c r="I242" i="7"/>
  <c r="I234" i="7"/>
  <c r="I226" i="7"/>
  <c r="I218" i="7"/>
  <c r="I210" i="7"/>
  <c r="I202" i="7"/>
  <c r="I194" i="7"/>
  <c r="I186" i="7"/>
  <c r="I178" i="7"/>
  <c r="I170" i="7"/>
  <c r="I162" i="7"/>
  <c r="I154" i="7"/>
  <c r="I146" i="7"/>
  <c r="I138" i="7"/>
  <c r="I130" i="7"/>
  <c r="I122" i="7"/>
  <c r="I114" i="7"/>
  <c r="I106" i="7"/>
  <c r="I98" i="7"/>
  <c r="I90" i="7"/>
  <c r="I82" i="7"/>
  <c r="I74" i="7"/>
  <c r="I66" i="7"/>
  <c r="I58" i="7"/>
  <c r="I50" i="7"/>
  <c r="I42" i="7"/>
  <c r="I34" i="7"/>
  <c r="I26" i="7"/>
  <c r="I18" i="7"/>
  <c r="I10" i="7"/>
  <c r="N240" i="7"/>
  <c r="N192" i="7"/>
  <c r="N176" i="7"/>
  <c r="N144" i="7"/>
  <c r="N120" i="7"/>
  <c r="N96" i="7"/>
  <c r="I301" i="7"/>
  <c r="I297" i="7"/>
  <c r="I293" i="7"/>
  <c r="I289" i="7"/>
  <c r="I285" i="7"/>
  <c r="I281" i="7"/>
  <c r="I277" i="7"/>
  <c r="I273" i="7"/>
  <c r="I269" i="7"/>
  <c r="I265" i="7"/>
  <c r="I261" i="7"/>
  <c r="I257" i="7"/>
  <c r="I253" i="7"/>
  <c r="I249" i="7"/>
  <c r="N272" i="7"/>
  <c r="N224" i="7"/>
  <c r="N200" i="7"/>
  <c r="N184" i="7"/>
  <c r="N160" i="7"/>
  <c r="N136" i="7"/>
  <c r="N104" i="7"/>
  <c r="N88" i="7"/>
  <c r="N72" i="7"/>
  <c r="N56" i="7"/>
  <c r="N40" i="7"/>
  <c r="N24" i="7"/>
  <c r="N8" i="7"/>
  <c r="I300" i="7"/>
  <c r="I296" i="7"/>
  <c r="I292" i="7"/>
  <c r="I288" i="7"/>
  <c r="I284" i="7"/>
  <c r="I280" i="7"/>
  <c r="I276" i="7"/>
  <c r="I272" i="7"/>
  <c r="I268" i="7"/>
  <c r="I264" i="7"/>
  <c r="I260" i="7"/>
  <c r="I256" i="7"/>
  <c r="N256" i="7"/>
  <c r="N232" i="7"/>
  <c r="N208" i="7"/>
  <c r="N152" i="7"/>
  <c r="N112" i="7"/>
  <c r="N64" i="7"/>
  <c r="N48" i="7"/>
  <c r="N32" i="7"/>
  <c r="N16" i="7"/>
  <c r="I299" i="7"/>
  <c r="I295" i="7"/>
  <c r="I291" i="7"/>
  <c r="I287" i="7"/>
  <c r="I283" i="7"/>
  <c r="I279" i="7"/>
  <c r="I275" i="7"/>
  <c r="I245" i="7"/>
  <c r="I241" i="7"/>
  <c r="I237" i="7"/>
  <c r="I233" i="7"/>
  <c r="I229" i="7"/>
  <c r="I225" i="7"/>
  <c r="I221" i="7"/>
  <c r="I217" i="7"/>
  <c r="I213" i="7"/>
  <c r="I209" i="7"/>
  <c r="I205" i="7"/>
  <c r="I201" i="7"/>
  <c r="I197" i="7"/>
  <c r="I193" i="7"/>
  <c r="I189" i="7"/>
  <c r="I185" i="7"/>
  <c r="I181" i="7"/>
  <c r="I177" i="7"/>
  <c r="I173" i="7"/>
  <c r="I169" i="7"/>
  <c r="I165" i="7"/>
  <c r="I161" i="7"/>
  <c r="I157" i="7"/>
  <c r="I153" i="7"/>
  <c r="I149" i="7"/>
  <c r="I145" i="7"/>
  <c r="I141" i="7"/>
  <c r="I137" i="7"/>
  <c r="I133" i="7"/>
  <c r="I129" i="7"/>
  <c r="I125" i="7"/>
  <c r="I121" i="7"/>
  <c r="I117" i="7"/>
  <c r="I113" i="7"/>
  <c r="I109" i="7"/>
  <c r="I105" i="7"/>
  <c r="I101" i="7"/>
  <c r="I97" i="7"/>
  <c r="I93" i="7"/>
  <c r="I89" i="7"/>
  <c r="I85" i="7"/>
  <c r="I81" i="7"/>
  <c r="I77" i="7"/>
  <c r="I73" i="7"/>
  <c r="I69" i="7"/>
  <c r="I65" i="7"/>
  <c r="I61" i="7"/>
  <c r="I57" i="7"/>
  <c r="I53" i="7"/>
  <c r="I49" i="7"/>
  <c r="I45" i="7"/>
  <c r="I41" i="7"/>
  <c r="I37" i="7"/>
  <c r="I33" i="7"/>
  <c r="I29" i="7"/>
  <c r="I25" i="7"/>
  <c r="I21" i="7"/>
  <c r="I17" i="7"/>
  <c r="I13" i="7"/>
  <c r="I9" i="7"/>
  <c r="I5" i="7"/>
  <c r="N207" i="7"/>
  <c r="N191" i="7"/>
  <c r="N143" i="7"/>
  <c r="N119" i="7"/>
  <c r="N103" i="7"/>
  <c r="N95" i="7"/>
  <c r="N71" i="7"/>
  <c r="N63" i="7"/>
  <c r="N39" i="7"/>
  <c r="N23" i="7"/>
  <c r="I252" i="7"/>
  <c r="I248" i="7"/>
  <c r="I244" i="7"/>
  <c r="I240" i="7"/>
  <c r="I236" i="7"/>
  <c r="I232" i="7"/>
  <c r="I228" i="7"/>
  <c r="I224" i="7"/>
  <c r="I220" i="7"/>
  <c r="I216" i="7"/>
  <c r="I212" i="7"/>
  <c r="I208" i="7"/>
  <c r="I204" i="7"/>
  <c r="I200" i="7"/>
  <c r="I196" i="7"/>
  <c r="I192" i="7"/>
  <c r="I188" i="7"/>
  <c r="I184" i="7"/>
  <c r="I180" i="7"/>
  <c r="I176" i="7"/>
  <c r="I172" i="7"/>
  <c r="I168" i="7"/>
  <c r="I164" i="7"/>
  <c r="I160" i="7"/>
  <c r="I156" i="7"/>
  <c r="I152" i="7"/>
  <c r="I148" i="7"/>
  <c r="I144" i="7"/>
  <c r="I140" i="7"/>
  <c r="I136" i="7"/>
  <c r="I132" i="7"/>
  <c r="I128" i="7"/>
  <c r="I124" i="7"/>
  <c r="I120" i="7"/>
  <c r="I116" i="7"/>
  <c r="I112" i="7"/>
  <c r="I108" i="7"/>
  <c r="I104" i="7"/>
  <c r="I100" i="7"/>
  <c r="I96" i="7"/>
  <c r="I92" i="7"/>
  <c r="I88" i="7"/>
  <c r="I84" i="7"/>
  <c r="I80" i="7"/>
  <c r="I76" i="7"/>
  <c r="I72" i="7"/>
  <c r="I68" i="7"/>
  <c r="I64" i="7"/>
  <c r="I60" i="7"/>
  <c r="I56" i="7"/>
  <c r="I52" i="7"/>
  <c r="I48" i="7"/>
  <c r="I44" i="7"/>
  <c r="I40" i="7"/>
  <c r="I36" i="7"/>
  <c r="I32" i="7"/>
  <c r="I28" i="7"/>
  <c r="I24" i="7"/>
  <c r="I20" i="7"/>
  <c r="I16" i="7"/>
  <c r="I12" i="7"/>
  <c r="I8" i="7"/>
  <c r="I271" i="7"/>
  <c r="I267" i="7"/>
  <c r="I263" i="7"/>
  <c r="I259" i="7"/>
  <c r="I255" i="7"/>
  <c r="I251" i="7"/>
  <c r="I247" i="7"/>
  <c r="I243" i="7"/>
  <c r="I239" i="7"/>
  <c r="I235" i="7"/>
  <c r="I231" i="7"/>
  <c r="I227" i="7"/>
  <c r="I223" i="7"/>
  <c r="I219" i="7"/>
  <c r="I215" i="7"/>
  <c r="I211" i="7"/>
  <c r="I207" i="7"/>
  <c r="I203" i="7"/>
  <c r="I199" i="7"/>
  <c r="I195" i="7"/>
  <c r="I191" i="7"/>
  <c r="I187" i="7"/>
  <c r="I183" i="7"/>
  <c r="I179" i="7"/>
  <c r="I175" i="7"/>
  <c r="I171" i="7"/>
  <c r="I167" i="7"/>
  <c r="I163" i="7"/>
  <c r="I159" i="7"/>
  <c r="I155" i="7"/>
  <c r="I151" i="7"/>
  <c r="I147" i="7"/>
  <c r="I143" i="7"/>
  <c r="I139" i="7"/>
  <c r="I135" i="7"/>
  <c r="I131" i="7"/>
  <c r="I127" i="7"/>
  <c r="I123" i="7"/>
  <c r="I119" i="7"/>
  <c r="I115" i="7"/>
  <c r="I111" i="7"/>
  <c r="I107" i="7"/>
  <c r="I103" i="7"/>
  <c r="I99" i="7"/>
  <c r="I95" i="7"/>
  <c r="I91" i="7"/>
  <c r="I87" i="7"/>
  <c r="I83" i="7"/>
  <c r="I79" i="7"/>
  <c r="I75" i="7"/>
  <c r="I71" i="7"/>
  <c r="I67" i="7"/>
  <c r="I63" i="7"/>
  <c r="I59" i="7"/>
  <c r="I55" i="7"/>
  <c r="I51" i="7"/>
  <c r="I47" i="7"/>
  <c r="I43" i="7"/>
  <c r="I39" i="7"/>
  <c r="I35" i="7"/>
  <c r="I31" i="7"/>
  <c r="I27" i="7"/>
  <c r="I23" i="7"/>
  <c r="I19" i="7"/>
  <c r="I15" i="7"/>
  <c r="I11" i="7"/>
  <c r="I7" i="7"/>
  <c r="I4" i="7"/>
  <c r="N2" i="7"/>
  <c r="N3" i="7"/>
  <c r="I3" i="7"/>
  <c r="I2" i="7"/>
  <c r="N221" i="7"/>
  <c r="N189" i="7"/>
  <c r="N157" i="7"/>
  <c r="N141" i="7"/>
  <c r="N133" i="7"/>
  <c r="N125" i="7"/>
  <c r="N93" i="7"/>
  <c r="N77" i="7"/>
  <c r="N69" i="7"/>
  <c r="N61" i="7"/>
  <c r="N45" i="7"/>
  <c r="N37" i="7"/>
  <c r="N29" i="7"/>
  <c r="N21" i="7"/>
  <c r="N13" i="7"/>
  <c r="N295" i="7"/>
  <c r="N287" i="7"/>
  <c r="N279" i="7"/>
  <c r="N271" i="7"/>
  <c r="N239" i="7"/>
  <c r="N231" i="7"/>
  <c r="N223" i="7"/>
  <c r="N215" i="7"/>
  <c r="N297" i="7"/>
  <c r="N289" i="7"/>
  <c r="N281" i="7"/>
  <c r="N273" i="7"/>
  <c r="N265" i="7"/>
  <c r="N257" i="7"/>
  <c r="N249" i="7"/>
  <c r="N241" i="7"/>
  <c r="N233" i="7"/>
  <c r="N225" i="7"/>
  <c r="N217" i="7"/>
  <c r="N209" i="7"/>
  <c r="N201" i="7"/>
  <c r="N193" i="7"/>
  <c r="N185" i="7"/>
  <c r="N177" i="7"/>
  <c r="N169" i="7"/>
  <c r="N161" i="7"/>
  <c r="N153" i="7"/>
  <c r="N145" i="7"/>
  <c r="N137" i="7"/>
  <c r="N129" i="7"/>
  <c r="N121" i="7"/>
  <c r="N113" i="7"/>
  <c r="N105" i="7"/>
  <c r="N97" i="7"/>
  <c r="N89" i="7"/>
  <c r="N81" i="7"/>
  <c r="N73" i="7"/>
  <c r="N65" i="7"/>
  <c r="N57" i="7"/>
  <c r="N49" i="7"/>
  <c r="N41" i="7"/>
  <c r="N33" i="7"/>
  <c r="N25" i="7"/>
  <c r="N17" i="7"/>
  <c r="N9" i="7"/>
  <c r="G2" i="7" l="1"/>
  <c r="G3" i="7"/>
  <c r="G39" i="1"/>
  <c r="D3" i="4" l="1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C3" i="6" l="1"/>
  <c r="C2" i="6"/>
  <c r="C4" i="6"/>
  <c r="L37" i="1" s="1"/>
  <c r="C5" i="6"/>
  <c r="C1" i="6"/>
  <c r="J37" i="1" s="1"/>
  <c r="K37" i="1" l="1"/>
  <c r="F38" i="1" s="1"/>
  <c r="J35" i="1" l="1"/>
  <c r="F36" i="1" s="1"/>
  <c r="I57" i="1"/>
  <c r="F58" i="1" s="1"/>
  <c r="G65" i="1"/>
  <c r="G63" i="1"/>
  <c r="G61" i="1"/>
  <c r="G57" i="1"/>
  <c r="I65" i="1"/>
  <c r="F66" i="1" s="1"/>
  <c r="I63" i="1"/>
  <c r="F64" i="1" s="1"/>
  <c r="I61" i="1"/>
  <c r="F62" i="1" s="1"/>
  <c r="I73" i="1"/>
  <c r="I71" i="1"/>
  <c r="F72" i="1" s="1"/>
  <c r="I69" i="1"/>
  <c r="F70" i="1" s="1"/>
  <c r="I55" i="1"/>
  <c r="F56" i="1" s="1"/>
  <c r="I53" i="1"/>
  <c r="F54" i="1" s="1"/>
  <c r="F48" i="1"/>
  <c r="I33" i="1"/>
  <c r="F34" i="1" s="1"/>
  <c r="I28" i="1"/>
  <c r="F29" i="1" s="1"/>
  <c r="I20" i="1"/>
  <c r="F21" i="1" s="1"/>
  <c r="I18" i="1"/>
  <c r="F19" i="1" s="1"/>
  <c r="M11" i="1"/>
  <c r="I11" i="1"/>
  <c r="I7" i="1"/>
  <c r="F8" i="1" s="1"/>
  <c r="I5" i="1"/>
  <c r="F6" i="1" s="1"/>
  <c r="I3" i="1"/>
  <c r="F4" i="1" s="1"/>
  <c r="F74" i="1" l="1"/>
  <c r="F12" i="1"/>
  <c r="D2" i="4"/>
  <c r="I4" i="5" l="1"/>
  <c r="I2" i="5" l="1"/>
  <c r="I3" i="5" s="1"/>
  <c r="G73" i="1"/>
  <c r="G71" i="1"/>
  <c r="G69" i="1"/>
  <c r="G55" i="1"/>
  <c r="G53" i="1"/>
  <c r="G33" i="1"/>
  <c r="G28" i="1"/>
  <c r="G20" i="1"/>
  <c r="G18" i="1"/>
  <c r="G13" i="1"/>
  <c r="G11" i="1"/>
  <c r="G7" i="1"/>
  <c r="G5" i="1"/>
  <c r="G3" i="1"/>
</calcChain>
</file>

<file path=xl/sharedStrings.xml><?xml version="1.0" encoding="utf-8"?>
<sst xmlns="http://schemas.openxmlformats.org/spreadsheetml/2006/main" count="595" uniqueCount="566">
  <si>
    <t>Дата составления заявления</t>
  </si>
  <si>
    <t>Исходящий номер</t>
  </si>
  <si>
    <t>Контактная информация</t>
  </si>
  <si>
    <t>Номер телефона</t>
  </si>
  <si>
    <t>Адрес электронной почты</t>
  </si>
  <si>
    <t>ФИО</t>
  </si>
  <si>
    <t>Дата рождения</t>
  </si>
  <si>
    <t>Наименование документа</t>
  </si>
  <si>
    <t>Лицо, подписавшее заявление</t>
  </si>
  <si>
    <t>Наименование должности</t>
  </si>
  <si>
    <t>Реквизиты документа, являющегося основанием исполнения обязанностей руководителя</t>
  </si>
  <si>
    <t>Дата документа</t>
  </si>
  <si>
    <t>Номер документа</t>
  </si>
  <si>
    <t>Исполнитель, подготовивший заявление</t>
  </si>
  <si>
    <t>Идентификационный номер налогоплательщика заявителя</t>
  </si>
  <si>
    <t>№ п/п</t>
  </si>
  <si>
    <t xml:space="preserve">Основной государственный регистрационный номер заявителя </t>
  </si>
  <si>
    <t>Индекс</t>
  </si>
  <si>
    <t>Субъект РФ</t>
  </si>
  <si>
    <t>Район</t>
  </si>
  <si>
    <t>Город</t>
  </si>
  <si>
    <t>Населённый пункт</t>
  </si>
  <si>
    <t>Адрес</t>
  </si>
  <si>
    <t>TERR_NAME</t>
  </si>
  <si>
    <t>Город Москва</t>
  </si>
  <si>
    <t>Город Санкт-Петербург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</si>
  <si>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</si>
  <si>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</si>
  <si>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</si>
  <si>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</si>
  <si>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</si>
  <si>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</si>
  <si>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</si>
  <si>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</si>
  <si>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</si>
  <si>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</si>
  <si>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г. Севастополь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</si>
  <si>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</si>
  <si>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</si>
  <si>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</si>
  <si>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</si>
  <si>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</si>
  <si>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</si>
  <si>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</si>
  <si>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</si>
  <si>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</si>
  <si>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</si>
  <si>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</si>
  <si>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</si>
  <si>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</si>
  <si>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</si>
  <si>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</si>
  <si>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</si>
  <si>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</si>
  <si>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</si>
  <si>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</si>
  <si>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</si>
  <si>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</si>
  <si>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</si>
  <si>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</si>
  <si>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</si>
  <si>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</si>
  <si>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</si>
  <si>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</si>
  <si>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</si>
  <si>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</si>
  <si>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</si>
  <si>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</si>
  <si>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 (Адыгея)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</si>
  <si>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</si>
  <si>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</si>
  <si>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</si>
  <si>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</si>
  <si>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</si>
  <si>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</si>
  <si>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</si>
  <si>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</si>
  <si>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</si>
  <si>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</si>
  <si>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</si>
  <si>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</si>
  <si>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Осетия-Алания</t>
  </si>
  <si>
    <t>Республика Татарстан (Татарстан)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</si>
  <si>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</si>
  <si>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</si>
  <si>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</si>
  <si>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</si>
  <si>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</si>
  <si>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</si>
  <si>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</si>
  <si>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</si>
  <si>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</si>
  <si>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</si>
  <si>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</si>
  <si>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</si>
  <si>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</si>
  <si>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</si>
  <si>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</si>
  <si>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</si>
  <si>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</si>
  <si>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</si>
  <si>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Челябинская область</t>
  </si>
  <si>
    <t>Чеченская Республика</t>
  </si>
  <si>
    <t>Чувашская Республика-Чувашия</t>
  </si>
  <si>
    <t>Чукотский автономный округ</t>
  </si>
  <si>
    <t>Ямало-Ненецкий автономный округ</t>
  </si>
  <si>
    <t>Ярославская область</t>
  </si>
  <si>
    <t>-</t>
  </si>
  <si>
    <t>Наименование</t>
  </si>
  <si>
    <t>Паспорт гражданина Российской Федерации</t>
  </si>
  <si>
    <t>Свидетельство о рождении, выданное уполномоченным органом иностранного государства</t>
  </si>
  <si>
    <t>Свидетельство о рождении</t>
  </si>
  <si>
    <t>Дипломатический паспорт гражданина РФ</t>
  </si>
  <si>
    <t>Загранпаспорт гражданина РФ</t>
  </si>
  <si>
    <t>Загранпаспорт гражданина СССР</t>
  </si>
  <si>
    <t>Справка об освобождении из места лишения свободы</t>
  </si>
  <si>
    <t>Военный билет солдата (матроса, сержанта, старшины)</t>
  </si>
  <si>
    <t>Удостоверение личности офицера</t>
  </si>
  <si>
    <t>Военный билет офицера запаса</t>
  </si>
  <si>
    <t>Иные документы, выдаваемые органами МВД</t>
  </si>
  <si>
    <t>Иностранный паспорт</t>
  </si>
  <si>
    <t>Паспорт СССР</t>
  </si>
  <si>
    <t>Удостоверение беженца в РФ</t>
  </si>
  <si>
    <t>Вид на жительство</t>
  </si>
  <si>
    <t>Паспорт моряка</t>
  </si>
  <si>
    <t>Паспорт Минморфлота</t>
  </si>
  <si>
    <t>Временное удостоверение личности гражданина Российской Федерации</t>
  </si>
  <si>
    <t>Свидетельство о регистрации ходатайства иммигранта о признании его беженцем</t>
  </si>
  <si>
    <t>Код</t>
  </si>
  <si>
    <t>PASSPORT_RF</t>
  </si>
  <si>
    <t>BIRTH_CERTIFICATE_ALIEN</t>
  </si>
  <si>
    <t>BIRTH_CERTIFICATE_RF</t>
  </si>
  <si>
    <t>DIPLOMATIC_PASSPORT</t>
  </si>
  <si>
    <t>FOREIGN_PASSPORT_RF</t>
  </si>
  <si>
    <t>FOREIGN_PASSPORT_USSR</t>
  </si>
  <si>
    <t>IMPRISONMENT_CERTIFICATE</t>
  </si>
  <si>
    <t>MILITARY_CARD</t>
  </si>
  <si>
    <t>OFFICER_IDENTITY_CARD</t>
  </si>
  <si>
    <t>OFFICER_MILITARY_CARD</t>
  </si>
  <si>
    <t>OTHER</t>
  </si>
  <si>
    <t>PASSPORT_ALIEN</t>
  </si>
  <si>
    <t>PASSPORT_USSR</t>
  </si>
  <si>
    <t>REFUGEE_CERTIFICATE</t>
  </si>
  <si>
    <t>RESIDENCE_PERMIT</t>
  </si>
  <si>
    <t>SEA_PASSPORT_RF</t>
  </si>
  <si>
    <t>SEA_PASSPORT_USSR</t>
  </si>
  <si>
    <t>TEMP_IDENTITY_CARD</t>
  </si>
  <si>
    <t>TEMP_REFUGEE_CERTIFICATE</t>
  </si>
  <si>
    <t>*</t>
  </si>
  <si>
    <t>Код ISO</t>
  </si>
  <si>
    <t>Страна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</si>
  <si>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</si>
  <si>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</si>
  <si>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</si>
  <si>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</si>
  <si>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</si>
  <si>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</si>
  <si>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</si>
  <si>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Ангилья о. (GB)</t>
  </si>
  <si>
    <t>Ангола</t>
  </si>
  <si>
    <t>Андорра</t>
  </si>
  <si>
    <t>Антарктика</t>
  </si>
  <si>
    <t>Антигуа и Барбуда</t>
  </si>
  <si>
    <t>Антильские о‐ва (NL)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</si>
  <si>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</si>
  <si>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</si>
  <si>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</si>
  <si>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</si>
  <si>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</si>
  <si>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</si>
  <si>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</si>
  <si>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</si>
  <si>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</si>
  <si>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</si>
  <si>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</si>
  <si>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</si>
  <si>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</si>
  <si>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Бове о. (NO)</t>
  </si>
  <si>
    <t>Болгария</t>
  </si>
  <si>
    <t>Боливия</t>
  </si>
  <si>
    <t>Бонэйр, Синт-Эстатиус и Саба</t>
  </si>
  <si>
    <t>Босния и Герцеговина</t>
  </si>
  <si>
    <t>Ботсвана</t>
  </si>
  <si>
    <t>Бразилия</t>
  </si>
  <si>
    <t>Бруней Дарассалам</t>
  </si>
  <si>
    <t>Буркина‐Фасо</t>
  </si>
  <si>
    <t>Бурунди</t>
  </si>
  <si>
    <t>Бутан</t>
  </si>
  <si>
    <t>Вануату</t>
  </si>
  <si>
    <t>Ватикан</t>
  </si>
  <si>
    <t>Великобритания</t>
  </si>
  <si>
    <t>Венгрия</t>
  </si>
  <si>
    <t>Венесуэла</t>
  </si>
  <si>
    <t>Виргинские о‐ва (GB)</t>
  </si>
  <si>
    <t>Виргинские о‐ва (US)</t>
  </si>
  <si>
    <t>Восточное Самоа (US)</t>
  </si>
  <si>
    <t>Восточный Тимор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</si>
  <si>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</si>
  <si>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</si>
  <si>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</si>
  <si>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</si>
  <si>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</si>
  <si>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</si>
  <si>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</si>
  <si>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</si>
  <si>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</si>
  <si>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Гвинея‐Бисау</t>
  </si>
  <si>
    <t>Гернси</t>
  </si>
  <si>
    <t>Германия</t>
  </si>
  <si>
    <t>Гибралтар</t>
  </si>
  <si>
    <t>Гондурас</t>
  </si>
  <si>
    <t>Гонконг (CN)</t>
  </si>
  <si>
    <t>Гренада</t>
  </si>
  <si>
    <t>Гренландия (DK)</t>
  </si>
  <si>
    <t>Греция</t>
  </si>
  <si>
    <t>Грузия</t>
  </si>
  <si>
    <t>Гуам</t>
  </si>
  <si>
    <t>Дания</t>
  </si>
  <si>
    <t>Демократическая Республика Конго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</si>
  <si>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</si>
  <si>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</si>
  <si>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</si>
  <si>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</si>
  <si>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</si>
  <si>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</si>
  <si>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</si>
  <si>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</si>
  <si>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</si>
  <si>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</si>
  <si>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</si>
  <si>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</si>
  <si>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</si>
  <si>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</t>
  </si>
  <si>
    <t>Ирландия</t>
  </si>
  <si>
    <t>Исландия</t>
  </si>
  <si>
    <t>Испания</t>
  </si>
  <si>
    <t>Италия</t>
  </si>
  <si>
    <t>Йемен</t>
  </si>
  <si>
    <t>Кабо‐Верде</t>
  </si>
  <si>
    <t>Казахстан</t>
  </si>
  <si>
    <t>Каймановы о‐ва (GB)</t>
  </si>
  <si>
    <t>Камбоджа</t>
  </si>
  <si>
    <t>Камерун</t>
  </si>
  <si>
    <t>Канада</t>
  </si>
  <si>
    <t>Катар</t>
  </si>
  <si>
    <t>Кения</t>
  </si>
  <si>
    <t>Кипр</t>
  </si>
  <si>
    <t>Киргизстан</t>
  </si>
  <si>
    <t>Кирибати</t>
  </si>
  <si>
    <t>Китай</t>
  </si>
  <si>
    <t>Кокосовые (Киилинг) о‐ва (AU)</t>
  </si>
  <si>
    <t>Колумбия</t>
  </si>
  <si>
    <t>Коморские о‐ва</t>
  </si>
  <si>
    <t>Конго</t>
  </si>
  <si>
    <t>Коста‐Рика</t>
  </si>
  <si>
    <t>Кот‐д'Ивуар</t>
  </si>
  <si>
    <t>Куба</t>
  </si>
  <si>
    <t>Кувейт</t>
  </si>
  <si>
    <t>Кука о‐ва (NZ)</t>
  </si>
  <si>
    <t>Кюрасао</t>
  </si>
  <si>
    <t>Лаос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</si>
  <si>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</si>
  <si>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</si>
  <si>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</si>
  <si>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</si>
  <si>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</si>
  <si>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</si>
  <si>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</si>
  <si>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</si>
  <si>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</si>
  <si>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</si>
  <si>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</si>
  <si>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 о. (KM)</t>
  </si>
  <si>
    <t>Макао (PT)</t>
  </si>
  <si>
    <t>Македония</t>
  </si>
  <si>
    <t>Малави</t>
  </si>
  <si>
    <t>Малайзия</t>
  </si>
  <si>
    <t>Мали</t>
  </si>
  <si>
    <t>Мальдивы</t>
  </si>
  <si>
    <t>Мальта</t>
  </si>
  <si>
    <t>Марокко</t>
  </si>
  <si>
    <t>Мартиника</t>
  </si>
  <si>
    <t>Маршалловы о‐ва</t>
  </si>
  <si>
    <t>Мексика</t>
  </si>
  <si>
    <t>Микронезия (US)</t>
  </si>
  <si>
    <t>Мозамбик</t>
  </si>
  <si>
    <t>Молдова</t>
  </si>
  <si>
    <t>Монако</t>
  </si>
  <si>
    <t>Монголия</t>
  </si>
  <si>
    <t>Монсеррат о. (GB)</t>
  </si>
  <si>
    <t>Мьянма</t>
  </si>
  <si>
    <t>Мэн о.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</si>
  <si>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</si>
  <si>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</si>
  <si>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</si>
  <si>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</si>
  <si>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</si>
  <si>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</si>
  <si>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</si>
  <si>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 о. (NZ)</t>
  </si>
  <si>
    <t>Новая Зеландия</t>
  </si>
  <si>
    <t>Новая Каледония о. (FR)</t>
  </si>
  <si>
    <t>Норвегия</t>
  </si>
  <si>
    <t>Норфолк о. (AU)</t>
  </si>
  <si>
    <t>Объединенные Арабские Эмираты</t>
  </si>
  <si>
    <t>Оман</t>
  </si>
  <si>
    <t>Пакистан</t>
  </si>
  <si>
    <t>Палау (US)</t>
  </si>
  <si>
    <t>Палестинская автономия</t>
  </si>
  <si>
    <t>Панама</t>
  </si>
  <si>
    <t>Папуа‐Новая Гвинея</t>
  </si>
  <si>
    <t>Парагвай</t>
  </si>
  <si>
    <t>Перу</t>
  </si>
  <si>
    <t>Питкэрн о‐ва (GB)</t>
  </si>
  <si>
    <t>Польша</t>
  </si>
  <si>
    <t>Португалия</t>
  </si>
  <si>
    <t>Пуэрто‐Рико (US)</t>
  </si>
  <si>
    <t>Реюньон о. (FR)</t>
  </si>
  <si>
    <t>Рождества о. (AU)</t>
  </si>
  <si>
    <t>Руанда</t>
  </si>
  <si>
    <t>Румыния</t>
  </si>
  <si>
    <t>Сальвадор</t>
  </si>
  <si>
    <t>Самоа</t>
  </si>
  <si>
    <t>Сан Марино</t>
  </si>
  <si>
    <t>Сан‐Томе и Принсипи</t>
  </si>
  <si>
    <t>Саудовская Аравия</t>
  </si>
  <si>
    <t>Свазиленд</t>
  </si>
  <si>
    <t>Свалбард и Ян Мейен о‐ва (NO)</t>
  </si>
  <si>
    <t>Святой Елены о. (GB)</t>
  </si>
  <si>
    <t>Северная Корея (КНДР)</t>
  </si>
  <si>
    <t>Северные Марианские</t>
  </si>
  <si>
    <t>Сейшелы</t>
  </si>
  <si>
    <t>Сен-Бартелеми</t>
  </si>
  <si>
    <t>Сен‐Винсент и Гренадины</t>
  </si>
  <si>
    <t xml:space="preserve">Сен-Мартен (Нидерландская часть)       </t>
  </si>
  <si>
    <t>Сен-Мартен (Французская часть)</t>
  </si>
  <si>
    <t>Сен‐Пьер и Микелон (FR)</t>
  </si>
  <si>
    <t>Сенегал</t>
  </si>
  <si>
    <t>Сент‐Кристофер и Невис</t>
  </si>
  <si>
    <t>Сент‐Люсия</t>
  </si>
  <si>
    <t>Сербия</t>
  </si>
  <si>
    <t>Сингапур</t>
  </si>
  <si>
    <t>Сирия</t>
  </si>
  <si>
    <t>Словакия</t>
  </si>
  <si>
    <t>Словения</t>
  </si>
  <si>
    <t>Соединенные Штаты Америки</t>
  </si>
  <si>
    <t>Соломоновы о‐ва</t>
  </si>
  <si>
    <t>Сомали</t>
  </si>
  <si>
    <t>Судан</t>
  </si>
  <si>
    <t>Суринам</t>
  </si>
  <si>
    <t>Сьерра‐Леоне</t>
  </si>
  <si>
    <t>Таджикистан</t>
  </si>
  <si>
    <t>Таиланд</t>
  </si>
  <si>
    <t>Тайвань</t>
  </si>
  <si>
    <t>Танзания</t>
  </si>
  <si>
    <t>Теркс и Кайкос о‐ва (GB)</t>
  </si>
  <si>
    <t>Того</t>
  </si>
  <si>
    <t>Токелау о‐ва (NZ)</t>
  </si>
  <si>
    <t>Тонга</t>
  </si>
  <si>
    <t>Тринидад и Тобаго</t>
  </si>
  <si>
    <t>Тувалу</t>
  </si>
  <si>
    <t>Тунис</t>
  </si>
  <si>
    <t>Туркменистан</t>
  </si>
  <si>
    <t>Турция</t>
  </si>
  <si>
    <t>Уганда</t>
  </si>
  <si>
    <t>Узбекистан</t>
  </si>
  <si>
    <t>Украина</t>
  </si>
  <si>
    <t>Уоллис и Футунао‐ва (FR)</t>
  </si>
  <si>
    <t>Уругвай</t>
  </si>
  <si>
    <t>Фарерские о‐ва (DK)</t>
  </si>
  <si>
    <t>Фиджи</t>
  </si>
  <si>
    <t>Филиппины</t>
  </si>
  <si>
    <t>Финляндия</t>
  </si>
  <si>
    <t>Фолклендские (Мальвинские) о‐ва (GB/AR)</t>
  </si>
  <si>
    <t>Франция</t>
  </si>
  <si>
    <t>Французская Гвиана (FR)</t>
  </si>
  <si>
    <t>Французская Полинезия</t>
  </si>
  <si>
    <t>Херд и Макдональд о‐ва (AU)</t>
  </si>
  <si>
    <t>Хорватия</t>
  </si>
  <si>
    <t>Центрально‐африканская Республика</t>
  </si>
  <si>
    <t>Чад</t>
  </si>
  <si>
    <t>Черногория</t>
  </si>
  <si>
    <t>Чехия</t>
  </si>
  <si>
    <t>Чили</t>
  </si>
  <si>
    <t>Швейцария</t>
  </si>
  <si>
    <t>Швеция</t>
  </si>
  <si>
    <t>Шри‐Ланка</t>
  </si>
  <si>
    <t>Эквадор</t>
  </si>
  <si>
    <t>Экваториальная Гвинея</t>
  </si>
  <si>
    <t>Эландские острова</t>
  </si>
  <si>
    <t>Эритрия</t>
  </si>
  <si>
    <t>Эстония</t>
  </si>
  <si>
    <t>Эфиопия</t>
  </si>
  <si>
    <t>Югославия</t>
  </si>
  <si>
    <t>Южная Африка</t>
  </si>
  <si>
    <t>Южная Георгия и Южные Сандвичевы о‐ва</t>
  </si>
  <si>
    <t>Южная Корея (Республика Корея)</t>
  </si>
  <si>
    <t>Южная Осетия</t>
  </si>
  <si>
    <t>Южный Судан</t>
  </si>
  <si>
    <t>Ямайка</t>
  </si>
  <si>
    <t>Япония</t>
  </si>
  <si>
    <t>Французские южные территории (FR)</t>
  </si>
  <si>
    <t>Британская территория Индийского океана (GB)</t>
  </si>
  <si>
    <t>Соединенные Штаты Америки Внешние малые острова (US)</t>
  </si>
  <si>
    <t>Сообщения</t>
  </si>
  <si>
    <t>Лицо без гражданства</t>
  </si>
  <si>
    <t>Дата выдачи ДУЛ</t>
  </si>
  <si>
    <t>Обязательность заполнения</t>
  </si>
  <si>
    <t>Не соответствую требованиям</t>
  </si>
  <si>
    <t>Сегодня</t>
  </si>
  <si>
    <t>Длина</t>
  </si>
  <si>
    <t xml:space="preserve">Поле обязательно для заполнения; </t>
  </si>
  <si>
    <t xml:space="preserve">Некорректно введен ИНН; </t>
  </si>
  <si>
    <t xml:space="preserve">Некорректно введен ОГРН; </t>
  </si>
  <si>
    <t>Подтверждаю соответствие требованиям</t>
  </si>
  <si>
    <t xml:space="preserve">Допускается ввод цифр; </t>
  </si>
  <si>
    <t>Да</t>
  </si>
  <si>
    <t>Нет</t>
  </si>
  <si>
    <t>Проверка ввода</t>
  </si>
  <si>
    <t xml:space="preserve">Остались незаполненные поля; </t>
  </si>
  <si>
    <t>Все верно</t>
  </si>
  <si>
    <t xml:space="preserve">Длина ИНН должна составлять 12 символов; </t>
  </si>
  <si>
    <t xml:space="preserve">Длина ИНН должна составлять 10 символов; </t>
  </si>
  <si>
    <t xml:space="preserve">Длина ОГРН должна составлять 13 символов; </t>
  </si>
  <si>
    <t xml:space="preserve">Проверьте правильность ввода даты рождения; </t>
  </si>
  <si>
    <t xml:space="preserve">Проверьте правильность ввода даты выдачи документа; </t>
  </si>
  <si>
    <t xml:space="preserve">Длина индекса должна составлять 6 цифр; </t>
  </si>
  <si>
    <t>Действует на основании доверенности</t>
  </si>
  <si>
    <t xml:space="preserve">Значение не соответствует формато-логическому контролю; </t>
  </si>
  <si>
    <t>Количество листов</t>
  </si>
  <si>
    <t>а</t>
  </si>
  <si>
    <t>б</t>
  </si>
  <si>
    <t>в</t>
  </si>
  <si>
    <t>г</t>
  </si>
  <si>
    <t>д</t>
  </si>
  <si>
    <t>е</t>
  </si>
  <si>
    <t>ё</t>
  </si>
  <si>
    <t>ж</t>
  </si>
  <si>
    <t>з</t>
  </si>
  <si>
    <t>и</t>
  </si>
  <si>
    <t>й</t>
  </si>
  <si>
    <t>к</t>
  </si>
  <si>
    <t>л</t>
  </si>
  <si>
    <t>м</t>
  </si>
  <si>
    <t>н</t>
  </si>
  <si>
    <t>о</t>
  </si>
  <si>
    <t>п</t>
  </si>
  <si>
    <t>р</t>
  </si>
  <si>
    <t>с</t>
  </si>
  <si>
    <t>т</t>
  </si>
  <si>
    <t>у</t>
  </si>
  <si>
    <t>ф</t>
  </si>
  <si>
    <t>х</t>
  </si>
  <si>
    <t>ц</t>
  </si>
  <si>
    <t>ч</t>
  </si>
  <si>
    <t>ш</t>
  </si>
  <si>
    <t>щ</t>
  </si>
  <si>
    <t>ъ</t>
  </si>
  <si>
    <t>ы</t>
  </si>
  <si>
    <t>ь</t>
  </si>
  <si>
    <t>э</t>
  </si>
  <si>
    <t>ю</t>
  </si>
  <si>
    <t>я</t>
  </si>
  <si>
    <t>Значение мэйл</t>
  </si>
  <si>
    <t xml:space="preserve">Допускается использование латинских букв; </t>
  </si>
  <si>
    <t xml:space="preserve">Поле обязательно должно содержать «@» и «.»; </t>
  </si>
  <si>
    <t>@</t>
  </si>
  <si>
    <t>.</t>
  </si>
  <si>
    <t>Кириллица в графе mail
1- true
0 - false</t>
  </si>
  <si>
    <t>@ в графе мэйл
1- true
0 - false</t>
  </si>
  <si>
    <t>. в графе мэйл
1- true
0 - false</t>
  </si>
  <si>
    <t>\</t>
  </si>
  <si>
    <t>,</t>
  </si>
  <si>
    <t>/</t>
  </si>
  <si>
    <t>Недопустимы символы в мэйл
1- true
0 - false</t>
  </si>
  <si>
    <t>Логический контроль1</t>
  </si>
  <si>
    <t>Логический контроль2</t>
  </si>
  <si>
    <t>Логический контроль3</t>
  </si>
  <si>
    <t xml:space="preserve">Поле содержит недопустимые символы; </t>
  </si>
  <si>
    <t xml:space="preserve">Длина СНИЛС должна составлять 11 цифр; </t>
  </si>
  <si>
    <t>Полное наименование заявителя</t>
  </si>
  <si>
    <t>Сокращенное наименование заявителя</t>
  </si>
  <si>
    <t>Главный бухгалтер</t>
  </si>
  <si>
    <t>Руководитель филиала</t>
  </si>
  <si>
    <t>Заявление о внесении сведений о потребительском кооперативе (кредитном кооперативе) (далее при совместном упоминании - заявитель) в государственный реестр кредитных потребительских кооперативов</t>
  </si>
  <si>
    <t>Адрес заявителя в пределах места нахождения, указанный в в едином государственном реестре юридических лиц</t>
  </si>
  <si>
    <t>Адрес официального сайта в информационно-телекоммуникационной сети «Интернет»</t>
  </si>
  <si>
    <t>просит внести сведения о заявителе в государственный реестр кредитных потребительских кооперативов</t>
  </si>
  <si>
    <t>Опись документов (лист 3)</t>
  </si>
  <si>
    <t>КонтролЧислоИНН</t>
  </si>
  <si>
    <t>ИНН&lt;&gt;12</t>
  </si>
  <si>
    <t>Любая ошибка</t>
  </si>
  <si>
    <t>Обяз.ИНН</t>
  </si>
  <si>
    <t>Обяз.Имя</t>
  </si>
  <si>
    <t>Обяз.Фам</t>
  </si>
  <si>
    <t>Обязательность полей (сумма)</t>
  </si>
  <si>
    <t>Поля заполнены?</t>
  </si>
  <si>
    <t>ИНН</t>
  </si>
  <si>
    <t>Отчество</t>
  </si>
  <si>
    <t>Имя</t>
  </si>
  <si>
    <t>Фамилия</t>
  </si>
  <si>
    <t>№п/п</t>
  </si>
  <si>
    <t>Обяз должность?</t>
  </si>
  <si>
    <t>Число членов (пайщиков) по состоянию на дату представления заявления</t>
  </si>
  <si>
    <t>Автор</t>
  </si>
  <si>
    <t>Замечание</t>
  </si>
  <si>
    <t>результат</t>
  </si>
  <si>
    <t>комментарий</t>
  </si>
  <si>
    <t>Симочкин Д.И.</t>
  </si>
  <si>
    <t>Адрес сайта сделать необязательным</t>
  </si>
  <si>
    <t>Учтено</t>
  </si>
  <si>
    <t>1. Адрес сайта сделан необязательным</t>
  </si>
  <si>
    <t>2. Поле с числом членов переименовано</t>
  </si>
  <si>
    <t>Переименовать поле с числом членов КПК</t>
  </si>
  <si>
    <t>Поле с подтверждением заявителем соответствия сделать заголовком</t>
  </si>
  <si>
    <t>3. Поле с подтверждением заявителем соответствия сделано заголовком</t>
  </si>
  <si>
    <t>Заявитель подтверждает свое соответствие требованиям Федерального закона от 18 июля 2009 года № 190-ФЗ "О кредитной кооперации" и нормативных актов Банка России</t>
  </si>
  <si>
    <t>Лист "Инф-я о лицах". Переименовать графу для указания должности</t>
  </si>
  <si>
    <t>4. Лист "Инф-я о лицах". Переименована графа для указания должности</t>
  </si>
  <si>
    <t>Лист "Инф-я о лицах". Добавить графу для указания наименования должности</t>
  </si>
  <si>
    <t>5. Лист "Инф-я о лицах". Добавлена графа для указания наименования должности</t>
  </si>
  <si>
    <t>Исключена обязательность полей "город" и "населенный пункт"</t>
  </si>
  <si>
    <t>Адрес элек-й почты сделан необязательным</t>
  </si>
  <si>
    <t>Лист 1. 
Город /населенный пункт – проверить необходимость обязательных полей (полагаем, что должны быть необязательными)
Адрес электронной почты – сделать необязательным полем</t>
  </si>
  <si>
    <t>Учтено частично</t>
  </si>
  <si>
    <t>Учитывая доработку Анкеты – исключить столбец G, столбец F переименовать на «Должность и (или) орган управления» и предусмотреть текущий выпадающий список с корректировкой Члена правления на Правление (корр. - не критична)</t>
  </si>
  <si>
    <t>Категория должности</t>
  </si>
  <si>
    <t>Графа G Удалена.
Графа с категорией переименована в соответствии с формой 12хх</t>
  </si>
  <si>
    <t>На листе 2 Переименована "категория должности". Наименование должности удалено</t>
  </si>
  <si>
    <t>Единоличный исполнительный орган</t>
  </si>
  <si>
    <t>СДЛ ПОД/ФТ</t>
  </si>
  <si>
    <t>Заместитель ЕИО</t>
  </si>
  <si>
    <t>Член коллегиального исполнительного органа</t>
  </si>
  <si>
    <t>Изменены наимеования должностей (в соответствии с формой 12хх)</t>
  </si>
  <si>
    <t>Донецкая народная республика</t>
  </si>
  <si>
    <t>Луганская народная республика</t>
  </si>
  <si>
    <t>Запорожская область</t>
  </si>
  <si>
    <t>Херсонская область</t>
  </si>
  <si>
    <t>0.1</t>
  </si>
  <si>
    <t>0.2</t>
  </si>
  <si>
    <t>Кол-во символов</t>
  </si>
  <si>
    <t xml:space="preserve">Длина строки не должна превышать </t>
  </si>
  <si>
    <t xml:space="preserve"> символов;</t>
  </si>
  <si>
    <t>TERR_ID</t>
  </si>
  <si>
    <t>Добавлена валидация дат</t>
  </si>
  <si>
    <t>Изменены коды справочников регионов</t>
  </si>
  <si>
    <t>Изменены коды должностей</t>
  </si>
  <si>
    <t>Code</t>
  </si>
  <si>
    <t>SEB</t>
  </si>
  <si>
    <t>INT_CTL_RULES_PERSON</t>
  </si>
  <si>
    <t>DEPUTY_SEB</t>
  </si>
  <si>
    <t>CEB_MEMBER</t>
  </si>
  <si>
    <t>CHIEF_ACCOUNTANT</t>
  </si>
  <si>
    <t>BRANCH_CHIEF</t>
  </si>
  <si>
    <t>Name</t>
  </si>
  <si>
    <t>Добавлена валидация длины строки</t>
  </si>
  <si>
    <t>Исправлены ошибка валидации Индекса, числа членов и номера телефона</t>
  </si>
  <si>
    <t>Субъект РФ - в графу Е добавлена формула, возвращающая значение из справочника кодов для выбранного значения. Цвет шрифта - белый</t>
  </si>
  <si>
    <t>0.3</t>
  </si>
  <si>
    <t>Добавлен ФЛК ОГРН</t>
  </si>
  <si>
    <t>Добавлен ФЛК ИНН</t>
  </si>
  <si>
    <t>Сведения о лицах, указанных в части 1 статьи 15.1 Федерального закона от 18.07.2009 № 190-ФЗ, в отношении которых к заявлению прилагаются документы, предусмотренные пунктами 4 – 6  приложения 1 к Указанию Банка России от 07.11.2024 № 6934-У (лист 2)</t>
  </si>
  <si>
    <t>Кемеровская область - Кузбасс</t>
  </si>
  <si>
    <t>Ханты-Мансийский автономный округ - Югра</t>
  </si>
  <si>
    <t>0.33</t>
  </si>
  <si>
    <t>Исправлен ФЛК ИНН, добавлены Кузбасс и Югра в справочник регионов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</si>
</sst>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\-###\-###&quot; &quot;##"/>
    <numFmt numFmtId="165" formatCode="_(* #,##0.00_);_(* \(#,##0.00\);_(* &quot;-&quot;??_);_(@_)"/>
  </numFmts>
  <fonts count="13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8"/>
      <color rgb="FF000000"/>
      <name val="Segoe U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u/>
      <sz val="11"/>
      <color rgb="FF0563C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u/>
      <sz val="11"/>
      <color theme="1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165" fontId="10" fillId="0" borderId="0" applyFont="0" applyFill="0" applyBorder="0" applyAlignment="0" applyProtection="0"/>
  </cellStyleXfs>
  <cellXfs count="91">
    <xf numFmtId="0" fontId="0" fillId="0" borderId="0" xfId="0"/>
    <xf numFmtId="0" fontId="1" fillId="0" borderId="0" xfId="0" applyFont="1"/>
    <xf numFmtId="0" fontId="0" fillId="0" borderId="0" xfId="0" quotePrefix="1"/>
    <xf numFmtId="0" fontId="0" fillId="0" borderId="0" xfId="0" applyAlignment="1">
      <alignment wrapText="1"/>
    </xf>
    <xf numFmtId="0" fontId="0" fillId="0" borderId="0" xfId="0" applyAlignment="1" applyProtection="1">
      <alignment horizontal="center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wrapText="1"/>
      <protection hidden="1"/>
    </xf>
    <xf numFmtId="0" fontId="0" fillId="3" borderId="10" xfId="0" applyFill="1" applyBorder="1" applyProtection="1">
      <protection hidden="1"/>
    </xf>
    <xf numFmtId="0" fontId="0" fillId="0" borderId="10" xfId="0" applyBorder="1" applyProtection="1">
      <protection hidden="1"/>
    </xf>
    <xf numFmtId="0" fontId="0" fillId="0" borderId="0" xfId="0" applyProtection="1">
      <protection locked="0" hidden="1"/>
    </xf>
    <xf numFmtId="0" fontId="0" fillId="0" borderId="10" xfId="0" applyBorder="1" applyProtection="1">
      <protection locked="0" hidden="1"/>
    </xf>
    <xf numFmtId="14" fontId="0" fillId="0" borderId="0" xfId="0" applyNumberFormat="1"/>
    <xf numFmtId="0" fontId="0" fillId="0" borderId="0" xfId="0" applyProtection="1">
      <protection locked="0"/>
    </xf>
    <xf numFmtId="0" fontId="1" fillId="0" borderId="0" xfId="0" applyFont="1" applyProtection="1">
      <protection hidden="1"/>
    </xf>
    <xf numFmtId="0" fontId="4" fillId="2" borderId="2" xfId="0" applyFont="1" applyFill="1" applyBorder="1" applyAlignment="1" applyProtection="1">
      <alignment horizontal="centerContinuous" wrapText="1"/>
      <protection hidden="1"/>
    </xf>
    <xf numFmtId="0" fontId="0" fillId="0" borderId="3" xfId="0" applyBorder="1" applyAlignment="1" applyProtection="1">
      <alignment horizontal="centerContinuous" wrapText="1"/>
      <protection hidden="1"/>
    </xf>
    <xf numFmtId="0" fontId="1" fillId="2" borderId="3" xfId="0" applyFont="1" applyFill="1" applyBorder="1" applyAlignment="1" applyProtection="1">
      <alignment horizontal="centerContinuous" wrapText="1"/>
      <protection hidden="1"/>
    </xf>
    <xf numFmtId="0" fontId="0" fillId="2" borderId="3" xfId="0" applyFill="1" applyBorder="1" applyAlignment="1" applyProtection="1">
      <alignment horizontal="centerContinuous" wrapText="1"/>
      <protection hidden="1"/>
    </xf>
    <xf numFmtId="0" fontId="5" fillId="2" borderId="4" xfId="0" applyFont="1" applyFill="1" applyBorder="1" applyAlignment="1" applyProtection="1">
      <alignment horizontal="centerContinuous" wrapText="1"/>
      <protection hidden="1"/>
    </xf>
    <xf numFmtId="0" fontId="1" fillId="2" borderId="5" xfId="0" applyFont="1" applyFill="1" applyBorder="1" applyProtection="1">
      <protection hidden="1"/>
    </xf>
    <xf numFmtId="0" fontId="1" fillId="2" borderId="0" xfId="0" applyFont="1" applyFill="1" applyBorder="1" applyProtection="1">
      <protection hidden="1"/>
    </xf>
    <xf numFmtId="0" fontId="0" fillId="2" borderId="0" xfId="0" applyFill="1" applyBorder="1" applyProtection="1">
      <protection hidden="1"/>
    </xf>
    <xf numFmtId="0" fontId="5" fillId="2" borderId="6" xfId="0" applyFont="1" applyFill="1" applyBorder="1" applyProtection="1">
      <protection hidden="1"/>
    </xf>
    <xf numFmtId="0" fontId="0" fillId="2" borderId="5" xfId="0" applyFill="1" applyBorder="1" applyProtection="1">
      <protection hidden="1"/>
    </xf>
    <xf numFmtId="0" fontId="5" fillId="2" borderId="0" xfId="0" applyFont="1" applyFill="1" applyBorder="1" applyAlignment="1" applyProtection="1">
      <alignment horizontal="center"/>
      <protection hidden="1"/>
    </xf>
    <xf numFmtId="0" fontId="0" fillId="0" borderId="0" xfId="0" applyFill="1" applyProtection="1">
      <protection hidden="1"/>
    </xf>
    <xf numFmtId="0" fontId="1" fillId="2" borderId="0" xfId="0" applyFont="1" applyFill="1" applyBorder="1" applyAlignment="1" applyProtection="1">
      <alignment horizontal="centerContinuous"/>
      <protection hidden="1"/>
    </xf>
    <xf numFmtId="0" fontId="0" fillId="2" borderId="0" xfId="0" applyFill="1" applyBorder="1" applyAlignment="1" applyProtection="1">
      <alignment horizontal="centerContinuous"/>
      <protection hidden="1"/>
    </xf>
    <xf numFmtId="0" fontId="5" fillId="2" borderId="6" xfId="0" applyFont="1" applyFill="1" applyBorder="1" applyAlignment="1" applyProtection="1">
      <alignment horizontal="centerContinuous"/>
      <protection hidden="1"/>
    </xf>
    <xf numFmtId="0" fontId="5" fillId="0" borderId="0" xfId="0" applyFont="1" applyProtection="1">
      <protection hidden="1"/>
    </xf>
    <xf numFmtId="0" fontId="5" fillId="2" borderId="0" xfId="0" applyFont="1" applyFill="1" applyBorder="1" applyProtection="1">
      <protection hidden="1"/>
    </xf>
    <xf numFmtId="0" fontId="1" fillId="2" borderId="0" xfId="0" applyFont="1" applyFill="1" applyBorder="1" applyAlignment="1" applyProtection="1">
      <alignment horizontal="left" vertical="center" indent="1"/>
      <protection hidden="1"/>
    </xf>
    <xf numFmtId="164" fontId="0" fillId="0" borderId="0" xfId="0" applyNumberFormat="1" applyFill="1" applyProtection="1">
      <protection hidden="1"/>
    </xf>
    <xf numFmtId="0" fontId="1" fillId="2" borderId="0" xfId="0" applyFont="1" applyFill="1" applyBorder="1" applyAlignment="1" applyProtection="1">
      <alignment horizontal="left" wrapText="1"/>
      <protection hidden="1"/>
    </xf>
    <xf numFmtId="0" fontId="2" fillId="2" borderId="0" xfId="0" applyFont="1" applyFill="1" applyBorder="1" applyProtection="1">
      <protection hidden="1"/>
    </xf>
    <xf numFmtId="49" fontId="2" fillId="2" borderId="0" xfId="0" applyNumberFormat="1" applyFont="1" applyFill="1" applyBorder="1" applyAlignment="1" applyProtection="1">
      <alignment horizontal="left" vertical="top"/>
      <protection hidden="1"/>
    </xf>
    <xf numFmtId="49" fontId="2" fillId="2" borderId="0" xfId="0" applyNumberFormat="1" applyFont="1" applyFill="1" applyBorder="1" applyAlignment="1" applyProtection="1">
      <alignment horizontal="left" vertical="top" wrapText="1"/>
      <protection hidden="1"/>
    </xf>
    <xf numFmtId="0" fontId="1" fillId="2" borderId="0" xfId="0" quotePrefix="1" applyFont="1" applyFill="1" applyBorder="1" applyProtection="1">
      <protection hidden="1"/>
    </xf>
    <xf numFmtId="0" fontId="2" fillId="2" borderId="0" xfId="0" quotePrefix="1" applyFont="1" applyFill="1" applyBorder="1" applyProtection="1">
      <protection hidden="1"/>
    </xf>
    <xf numFmtId="0" fontId="2" fillId="2" borderId="0" xfId="0" quotePrefix="1" applyFont="1" applyFill="1" applyBorder="1" applyAlignment="1" applyProtection="1">
      <alignment horizontal="left"/>
      <protection hidden="1"/>
    </xf>
    <xf numFmtId="0" fontId="2" fillId="2" borderId="0" xfId="0" applyFont="1" applyFill="1" applyBorder="1" applyAlignment="1" applyProtection="1">
      <alignment horizontal="left"/>
      <protection hidden="1"/>
    </xf>
    <xf numFmtId="0" fontId="7" fillId="2" borderId="0" xfId="0" applyFont="1" applyFill="1" applyBorder="1" applyAlignment="1" applyProtection="1">
      <alignment horizontal="left"/>
      <protection hidden="1"/>
    </xf>
    <xf numFmtId="0" fontId="8" fillId="2" borderId="6" xfId="0" applyFont="1" applyFill="1" applyBorder="1" applyAlignment="1" applyProtection="1">
      <alignment horizontal="left"/>
      <protection hidden="1"/>
    </xf>
    <xf numFmtId="0" fontId="0" fillId="2" borderId="7" xfId="0" applyFill="1" applyBorder="1" applyProtection="1">
      <protection hidden="1"/>
    </xf>
    <xf numFmtId="0" fontId="0" fillId="2" borderId="8" xfId="0" applyFill="1" applyBorder="1" applyProtection="1">
      <protection hidden="1"/>
    </xf>
    <xf numFmtId="0" fontId="5" fillId="2" borderId="9" xfId="0" applyFont="1" applyFill="1" applyBorder="1" applyProtection="1">
      <protection hidden="1"/>
    </xf>
    <xf numFmtId="0" fontId="2" fillId="2" borderId="5" xfId="0" applyFont="1" applyFill="1" applyBorder="1" applyAlignment="1" applyProtection="1">
      <alignment horizontal="centerContinuous"/>
      <protection hidden="1"/>
    </xf>
    <xf numFmtId="0" fontId="1" fillId="0" borderId="0" xfId="0" applyFont="1" applyBorder="1" applyAlignment="1" applyProtection="1">
      <alignment horizontal="centerContinuous"/>
      <protection hidden="1"/>
    </xf>
    <xf numFmtId="0" fontId="0" fillId="0" borderId="0" xfId="0" applyBorder="1" applyAlignment="1" applyProtection="1">
      <alignment horizontal="centerContinuous"/>
      <protection hidden="1"/>
    </xf>
    <xf numFmtId="0" fontId="0" fillId="0" borderId="5" xfId="0" applyBorder="1" applyProtection="1">
      <protection hidden="1"/>
    </xf>
    <xf numFmtId="0" fontId="5" fillId="2" borderId="0" xfId="0" applyFont="1" applyFill="1" applyBorder="1" applyAlignment="1" applyProtection="1">
      <alignment horizontal="right"/>
      <protection hidden="1"/>
    </xf>
    <xf numFmtId="0" fontId="1" fillId="2" borderId="0" xfId="0" applyFont="1" applyFill="1" applyBorder="1" applyAlignment="1" applyProtection="1">
      <alignment horizontal="left"/>
      <protection hidden="1"/>
    </xf>
    <xf numFmtId="0" fontId="5" fillId="2" borderId="0" xfId="0" applyFont="1" applyFill="1" applyBorder="1" applyAlignment="1" applyProtection="1">
      <alignment horizontal="right" vertical="top"/>
      <protection hidden="1"/>
    </xf>
    <xf numFmtId="1" fontId="0" fillId="0" borderId="0" xfId="0" applyNumberFormat="1" applyProtection="1">
      <protection locked="0"/>
    </xf>
    <xf numFmtId="0" fontId="0" fillId="0" borderId="0" xfId="0" applyBorder="1" applyProtection="1">
      <protection hidden="1"/>
    </xf>
    <xf numFmtId="0" fontId="0" fillId="0" borderId="0" xfId="0" applyAlignment="1" applyProtection="1">
      <alignment horizontal="centerContinuous" wrapText="1"/>
      <protection locked="0" hidden="1"/>
    </xf>
    <xf numFmtId="0" fontId="0" fillId="4" borderId="0" xfId="0" applyFill="1" applyProtection="1">
      <protection locked="0" hidden="1"/>
    </xf>
    <xf numFmtId="0" fontId="0" fillId="0" borderId="0" xfId="0" applyBorder="1" applyAlignment="1" applyProtection="1">
      <protection hidden="1"/>
    </xf>
    <xf numFmtId="0" fontId="0" fillId="0" borderId="0" xfId="0" applyAlignment="1" applyProtection="1">
      <protection hidden="1"/>
    </xf>
    <xf numFmtId="0" fontId="0" fillId="5" borderId="0" xfId="0" applyFill="1" applyProtection="1">
      <protection locked="0" hidden="1"/>
    </xf>
    <xf numFmtId="0" fontId="0" fillId="0" borderId="0" xfId="0" quotePrefix="1" applyAlignment="1" applyProtection="1">
      <alignment horizontal="centerContinuous" wrapText="1"/>
      <protection locked="0" hidden="1"/>
    </xf>
    <xf numFmtId="49" fontId="0" fillId="2" borderId="1" xfId="0" applyNumberFormat="1" applyFill="1" applyBorder="1" applyProtection="1">
      <protection locked="0"/>
    </xf>
    <xf numFmtId="0" fontId="1" fillId="2" borderId="0" xfId="0" applyFont="1" applyFill="1" applyBorder="1" applyAlignment="1" applyProtection="1">
      <alignment horizontal="left" vertical="top" wrapText="1"/>
      <protection hidden="1"/>
    </xf>
    <xf numFmtId="0" fontId="5" fillId="2" borderId="0" xfId="0" applyFont="1" applyFill="1" applyBorder="1" applyAlignment="1" applyProtection="1">
      <alignment horizontal="centerContinuous"/>
      <protection hidden="1"/>
    </xf>
    <xf numFmtId="49" fontId="0" fillId="0" borderId="0" xfId="0" applyNumberFormat="1" applyProtection="1">
      <protection locked="0"/>
    </xf>
    <xf numFmtId="0" fontId="0" fillId="0" borderId="0" xfId="0" applyNumberFormat="1" applyProtection="1">
      <protection hidden="1"/>
    </xf>
    <xf numFmtId="0" fontId="1" fillId="0" borderId="0" xfId="0" applyNumberFormat="1" applyFont="1" applyAlignment="1" applyProtection="1">
      <alignment wrapText="1"/>
      <protection hidden="1"/>
    </xf>
    <xf numFmtId="49" fontId="1" fillId="0" borderId="0" xfId="0" applyNumberFormat="1" applyFont="1" applyFill="1" applyAlignment="1" applyProtection="1">
      <alignment horizontal="left" wrapText="1"/>
      <protection locked="0"/>
    </xf>
    <xf numFmtId="0" fontId="1" fillId="0" borderId="0" xfId="0" applyFont="1" applyFill="1" applyAlignment="1" applyProtection="1">
      <alignment horizontal="left" wrapText="1"/>
      <protection locked="0"/>
    </xf>
    <xf numFmtId="0" fontId="1" fillId="0" borderId="0" xfId="0" applyFont="1" applyProtection="1">
      <protection locked="0"/>
    </xf>
    <xf numFmtId="0" fontId="1" fillId="0" borderId="0" xfId="0" applyNumberFormat="1" applyFont="1" applyFill="1" applyAlignment="1" applyProtection="1">
      <alignment horizontal="left" wrapText="1"/>
      <protection locked="0"/>
    </xf>
    <xf numFmtId="0" fontId="0" fillId="0" borderId="0" xfId="0" applyFill="1"/>
    <xf numFmtId="0" fontId="1" fillId="0" borderId="0" xfId="0" applyFont="1" applyAlignment="1" applyProtection="1">
      <alignment wrapText="1"/>
      <protection hidden="1"/>
    </xf>
    <xf numFmtId="49" fontId="0" fillId="0" borderId="0" xfId="0" applyNumberFormat="1" applyFill="1" applyProtection="1">
      <protection locked="0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 applyProtection="1">
      <alignment horizontal="left" vertical="center" wrapText="1"/>
      <protection hidden="1"/>
    </xf>
    <xf numFmtId="0" fontId="1" fillId="0" borderId="0" xfId="0" applyFont="1" applyAlignment="1" applyProtection="1">
      <alignment horizontal="left" vertical="center" indent="1"/>
      <protection hidden="1"/>
    </xf>
    <xf numFmtId="49" fontId="1" fillId="0" borderId="0" xfId="0" applyNumberFormat="1" applyFont="1" applyAlignment="1" applyProtection="1">
      <alignment vertical="center"/>
      <protection hidden="1"/>
    </xf>
    <xf numFmtId="0" fontId="1" fillId="0" borderId="0" xfId="0" applyFont="1" applyBorder="1" applyAlignment="1" applyProtection="1">
      <alignment vertical="center"/>
      <protection hidden="1"/>
    </xf>
    <xf numFmtId="0" fontId="1" fillId="2" borderId="0" xfId="0" applyFont="1" applyFill="1" applyBorder="1" applyAlignment="1" applyProtection="1">
      <alignment horizontal="centerContinuous" wrapText="1"/>
      <protection hidden="1"/>
    </xf>
    <xf numFmtId="0" fontId="5" fillId="2" borderId="6" xfId="0" applyFont="1" applyFill="1" applyBorder="1" applyAlignment="1" applyProtection="1">
      <alignment horizontal="centerContinuous" wrapText="1"/>
      <protection hidden="1"/>
    </xf>
    <xf numFmtId="0" fontId="2" fillId="2" borderId="0" xfId="0" applyFont="1" applyFill="1" applyBorder="1" applyAlignment="1" applyProtection="1">
      <alignment horizontal="centerContinuous" wrapText="1"/>
      <protection hidden="1"/>
    </xf>
    <xf numFmtId="1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0" borderId="0" xfId="0" applyAlignment="1">
      <alignment horizontal="left"/>
    </xf>
    <xf numFmtId="0" fontId="12" fillId="2" borderId="0" xfId="0" applyFont="1" applyFill="1" applyBorder="1" applyProtection="1">
      <protection hidden="1"/>
    </xf>
    <xf numFmtId="0" fontId="9" fillId="2" borderId="0" xfId="1" applyFont="1" applyFill="1" applyBorder="1" applyProtection="1">
      <protection locked="0"/>
    </xf>
    <xf numFmtId="0" fontId="11" fillId="2" borderId="0" xfId="1" applyFont="1" applyFill="1" applyBorder="1" applyAlignment="1" applyProtection="1">
      <alignment horizontal="left" wrapText="1"/>
      <protection locked="0"/>
    </xf>
    <xf numFmtId="0" fontId="0" fillId="2" borderId="0" xfId="0" applyFill="1" applyBorder="1" applyAlignment="1" applyProtection="1">
      <alignment horizontal="centerContinuous" wrapText="1"/>
      <protection hidden="1"/>
    </xf>
    <xf numFmtId="0" fontId="5" fillId="0" borderId="0" xfId="0" applyFont="1" applyFill="1" applyProtection="1">
      <protection hidden="1"/>
    </xf>
    <xf numFmtId="0" fontId="2" fillId="2" borderId="0" xfId="0" applyFont="1" applyFill="1" applyBorder="1" applyAlignment="1" applyProtection="1">
      <alignment horizontal="center" vertical="center" wrapText="1"/>
      <protection hidden="1"/>
    </xf>
  </cellXfs>
  <cellStyles count="3">
    <cellStyle name="Гиперссылка" xfId="1" builtinId="8"/>
    <cellStyle name="Обычный" xfId="0" builtinId="0"/>
    <cellStyle name="Финансовый 2" xfId="2"/>
  </cellStyles>
  <dxfs count="5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protection locked="1" hidden="1"/>
    </dxf>
    <dxf>
      <numFmt numFmtId="1" formatCode="0"/>
      <protection locked="0" hidden="0"/>
    </dxf>
    <dxf>
      <protection locked="0" hidden="0"/>
    </dxf>
    <dxf>
      <protection locked="0" hidden="0"/>
    </dxf>
    <dxf>
      <font>
        <color rgb="FFFF0000"/>
      </font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numFmt numFmtId="0" formatCode="General"/>
      <protection locked="1" hidden="1"/>
    </dxf>
    <dxf>
      <numFmt numFmtId="0" formatCode="General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general" vertical="bottom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textRotation="0" wrapText="1" indent="0" justifyLastLine="0" shrinkToFit="0" readingOrder="0"/>
      <protection locked="1" hidden="1"/>
    </dxf>
    <dxf>
      <protection locked="0" hidden="0"/>
    </dxf>
    <dxf>
      <font>
        <color auto="1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protection locked="0" hidden="0"/>
    </dxf>
    <dxf>
      <protection locked="0" hidden="0"/>
    </dxf>
    <dxf>
      <font>
        <color auto="1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1" justifyLastLine="0" shrinkToFit="0" readingOrder="0"/>
    </dxf>
    <dxf>
      <font>
        <color rgb="FFFF0000"/>
      </font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ont>
        <color rgb="FFFF0000"/>
      </font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ont>
        <color rgb="FFFF0000"/>
      </font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</dxfs>
  <tableStyles count="0" defaultTableStyle="TableStyleMedium2" defaultPivotStyle="PivotStyleLight16"/>
  <colors>
    <mruColors>
      <color rgb="FFFFC7CE"/>
      <color rgb="FFFE5C5C"/>
      <color rgb="FF0563C1"/>
      <color rgb="FFEC6A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I$75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104775</xdr:colOff>
          <xdr:row>74</xdr:row>
          <xdr:rowOff>66675</xdr:rowOff>
        </xdr:from>
        <xdr:to>
          <xdr:col>1</xdr:col>
          <xdr:colOff>3629025</xdr:colOff>
          <xdr:row>74</xdr:row>
          <xdr:rowOff>323850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Проверить заполнение формы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rshakovVE\Downloads\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ление АОФР"/>
      <sheetName val="Инф-я об аудиторах на ФР"/>
      <sheetName val="Опись документов"/>
      <sheetName val="Справочник"/>
      <sheetName val="Поиск ошибки раскладки"/>
    </sheetNames>
    <sheetDataSet>
      <sheetData sheetId="0"/>
      <sheetData sheetId="1"/>
      <sheetData sheetId="2"/>
      <sheetData sheetId="3">
        <row r="2">
          <cell r="A2" t="str">
            <v>Город Москва</v>
          </cell>
          <cell r="C2" t="str">
            <v>Паспорт гражданина Российской Федерации</v>
          </cell>
          <cell r="G2" t="str">
            <v>Россия</v>
          </cell>
          <cell r="I2">
            <v>40756</v>
          </cell>
          <cell r="M2" t="str">
            <v>Да</v>
          </cell>
        </row>
        <row r="3">
          <cell r="A3" t="str">
            <v>Город Санкт-Петербург</v>
          </cell>
          <cell r="C3" t="str">
            <v>Свидетельство о рождении, выданное уполномоченным органом иностранного государства</v>
          </cell>
          <cell r="G3" t="str">
            <v>Абхазия</v>
          </cell>
          <cell r="M3" t="str">
            <v>Нет</v>
          </cell>
        </row>
        <row r="4">
          <cell r="A4" t="str">
            <v>Алтайский край</v>
          </cell>
          <cell r="C4" t="str">
            <v>Свидетельство о рождении</v>
          </cell>
          <cell r="G4" t="str">
            <v>Австралия</v>
          </cell>
        </row>
        <row r="5">
          <cell r="A5" t="str">
            <v>Амурская область</v>
          </cell>
          <cell r="C5" t="str">
            <v>Дипломатический паспорт гражданина РФ</v>
          </cell>
          <cell r="G5" t="str">
            <v>Австрия</v>
          </cell>
        </row>
        <row r="6">
          <cell r="A6" t="str">
            <v>Архангельская область</v>
          </cell>
          <cell r="C6" t="str">
            <v>Загранпаспорт гражданина РФ</v>
          </cell>
          <cell r="G6" t="str">
            <v>Азербайджан</v>
          </cell>
        </row>
        <row r="7">
          <cell r="A7" t="str">
            <v>Астраханская область</v>
          </cell>
          <cell r="C7" t="str">
            <v>Загранпаспорт гражданина СССР</v>
          </cell>
          <cell r="G7" t="str">
            <v>Албания</v>
          </cell>
        </row>
        <row r="8">
          <cell r="A8" t="str">
            <v>Белгородская область</v>
          </cell>
          <cell r="C8" t="str">
            <v>Справка об освобождении из места лишения свободы</v>
          </cell>
          <cell r="G8" t="str">
            <v>Алжир</v>
          </cell>
        </row>
        <row r="9">
          <cell r="A9" t="str">
            <v>Брянская область</v>
          </cell>
          <cell r="C9" t="str">
            <v>Военный билет солдата (матроса, сержанта, старшины)</v>
          </cell>
          <cell r="G9" t="str">
            <v>Ангилья о. (GB)</v>
          </cell>
        </row>
        <row r="10">
          <cell r="A10" t="str">
            <v>Владимирская область</v>
          </cell>
          <cell r="C10" t="str">
            <v>Удостоверение личности офицера</v>
          </cell>
          <cell r="G10" t="str">
            <v>Ангола</v>
          </cell>
        </row>
        <row r="11">
          <cell r="A11" t="str">
            <v>Волгоградская область</v>
          </cell>
          <cell r="C11" t="str">
            <v>Военный билет офицера запаса</v>
          </cell>
          <cell r="G11" t="str">
            <v>Андорра</v>
          </cell>
        </row>
        <row r="12">
          <cell r="A12" t="str">
            <v>Вологодская область</v>
          </cell>
          <cell r="C12" t="str">
            <v>Иностранный паспорт</v>
          </cell>
          <cell r="G12" t="str">
            <v>Антарктика</v>
          </cell>
        </row>
        <row r="13">
          <cell r="A13" t="str">
            <v>Воронежская область</v>
          </cell>
          <cell r="C13" t="str">
            <v>Удостоверение беженца в РФ</v>
          </cell>
          <cell r="G13" t="str">
            <v>Антигуа и Барбуда</v>
          </cell>
        </row>
        <row r="14">
          <cell r="A14" t="str">
            <v>г. Севастополь</v>
          </cell>
          <cell r="C14" t="str">
            <v>Вид на жительство</v>
          </cell>
          <cell r="G14" t="str">
            <v>Антильские о‐ва (NL)</v>
          </cell>
        </row>
        <row r="15">
          <cell r="A15" t="str">
            <v>Еврейская автономная область</v>
          </cell>
          <cell r="C15" t="str">
            <v>Паспорт моряка</v>
          </cell>
          <cell r="G15" t="str">
            <v>Аргентина</v>
          </cell>
        </row>
        <row r="16">
          <cell r="A16" t="str">
            <v>Забайкальский край</v>
          </cell>
          <cell r="C16" t="str">
            <v>Паспорт Минморфлота</v>
          </cell>
          <cell r="G16" t="str">
            <v>Армения</v>
          </cell>
        </row>
        <row r="17">
          <cell r="A17" t="str">
            <v>Ивановская область</v>
          </cell>
          <cell r="C17" t="str">
            <v>Временное удостоверение личности гражданина Российской Федерации</v>
          </cell>
          <cell r="G17" t="str">
            <v>Аруба</v>
          </cell>
        </row>
        <row r="18">
          <cell r="A18" t="str">
            <v>Иркутская область</v>
          </cell>
          <cell r="C18" t="str">
            <v>Свидетельство о регистрации ходатайства иммигранта о признании его беженцем</v>
          </cell>
          <cell r="G18" t="str">
            <v>Афганистан</v>
          </cell>
        </row>
        <row r="19">
          <cell r="A19" t="str">
            <v>Кабардино-Балкарская Республика</v>
          </cell>
          <cell r="C19" t="str">
            <v>Паспорт СССР</v>
          </cell>
          <cell r="G19" t="str">
            <v>Багамы</v>
          </cell>
        </row>
        <row r="20">
          <cell r="A20" t="str">
            <v>Калининградская область</v>
          </cell>
          <cell r="C20" t="str">
            <v>Иные документы, выдаваемые органами МВД</v>
          </cell>
          <cell r="G20" t="str">
            <v>Бангладеш</v>
          </cell>
        </row>
        <row r="21">
          <cell r="A21" t="str">
            <v>Калужская область</v>
          </cell>
          <cell r="G21" t="str">
            <v>Барбадос</v>
          </cell>
        </row>
        <row r="22">
          <cell r="A22" t="str">
            <v>Камчатский край</v>
          </cell>
          <cell r="G22" t="str">
            <v>Бахрейн</v>
          </cell>
        </row>
        <row r="23">
          <cell r="A23" t="str">
            <v>Карачаево-Черкесская Республика</v>
          </cell>
          <cell r="G23" t="str">
            <v>Беларусь</v>
          </cell>
        </row>
        <row r="24">
          <cell r="A24" t="str">
            <v>Кемеровская область</v>
          </cell>
          <cell r="G24" t="str">
            <v>Белиз</v>
          </cell>
        </row>
        <row r="25">
          <cell r="A25" t="str">
            <v>Кировская область</v>
          </cell>
          <cell r="G25" t="str">
            <v>Бельгия</v>
          </cell>
        </row>
        <row r="26">
          <cell r="A26" t="str">
            <v>Костромская область</v>
          </cell>
          <cell r="G26" t="str">
            <v>Бенин</v>
          </cell>
        </row>
        <row r="27">
          <cell r="A27" t="str">
            <v>Краснодарский край</v>
          </cell>
          <cell r="G27" t="str">
            <v>Бермуды</v>
          </cell>
        </row>
        <row r="28">
          <cell r="A28" t="str">
            <v>Красноярский край</v>
          </cell>
          <cell r="G28" t="str">
            <v>Бове о. (NO)</v>
          </cell>
        </row>
        <row r="29">
          <cell r="A29" t="str">
            <v>Курганская область</v>
          </cell>
          <cell r="G29" t="str">
            <v>Болгария</v>
          </cell>
        </row>
        <row r="30">
          <cell r="A30" t="str">
            <v>Курская область</v>
          </cell>
          <cell r="G30" t="str">
            <v>Боливия</v>
          </cell>
        </row>
        <row r="31">
          <cell r="A31" t="str">
            <v>Ленинградская область</v>
          </cell>
          <cell r="G31" t="str">
            <v>Бонэйр, Синт-Эстатиус и Саба</v>
          </cell>
        </row>
        <row r="32">
          <cell r="A32" t="str">
            <v>Липецкая область</v>
          </cell>
          <cell r="G32" t="str">
            <v>Босния и Герцеговина</v>
          </cell>
        </row>
        <row r="33">
          <cell r="A33" t="str">
            <v>Магаданская область</v>
          </cell>
          <cell r="G33" t="str">
            <v>Ботсвана</v>
          </cell>
        </row>
        <row r="34">
          <cell r="A34" t="str">
            <v>Московская область</v>
          </cell>
          <cell r="G34" t="str">
            <v>Бразилия</v>
          </cell>
        </row>
        <row r="35">
          <cell r="A35" t="str">
            <v>Мурманская область</v>
          </cell>
          <cell r="G35" t="str">
            <v>Бруней Дарассалам</v>
          </cell>
        </row>
        <row r="36">
          <cell r="A36" t="str">
            <v>Ненецкий автономный округ</v>
          </cell>
          <cell r="G36" t="str">
            <v>Буркина‐Фасо</v>
          </cell>
        </row>
        <row r="37">
          <cell r="A37" t="str">
            <v>Нижегородская область</v>
          </cell>
          <cell r="G37" t="str">
            <v>Бурунди</v>
          </cell>
        </row>
        <row r="38">
          <cell r="A38" t="str">
            <v>Новгородская область</v>
          </cell>
          <cell r="G38" t="str">
            <v>Бутан</v>
          </cell>
        </row>
        <row r="39">
          <cell r="A39" t="str">
            <v>Новосибирская область</v>
          </cell>
          <cell r="G39" t="str">
            <v>Вануату</v>
          </cell>
        </row>
        <row r="40">
          <cell r="A40" t="str">
            <v>Омская область</v>
          </cell>
          <cell r="G40" t="str">
            <v>Ватикан</v>
          </cell>
        </row>
        <row r="41">
          <cell r="A41" t="str">
            <v>Оренбургская область</v>
          </cell>
          <cell r="G41" t="str">
            <v>Великобритания</v>
          </cell>
        </row>
        <row r="42">
          <cell r="A42" t="str">
            <v>Орловская область</v>
          </cell>
          <cell r="G42" t="str">
            <v>Венгрия</v>
          </cell>
        </row>
        <row r="43">
          <cell r="A43" t="str">
            <v>Пензенская область</v>
          </cell>
          <cell r="G43" t="str">
            <v>Венесуэла</v>
          </cell>
        </row>
        <row r="44">
          <cell r="A44" t="str">
            <v>Пермский край</v>
          </cell>
          <cell r="G44" t="str">
            <v>Виргинские о‐ва (GB)</v>
          </cell>
        </row>
        <row r="45">
          <cell r="A45" t="str">
            <v>Приморский край</v>
          </cell>
          <cell r="G45" t="str">
            <v>Виргинские о‐ва (US)</v>
          </cell>
        </row>
        <row r="46">
          <cell r="A46" t="str">
            <v>Псковская область</v>
          </cell>
          <cell r="G46" t="str">
            <v>Восточное Самоа (US)</v>
          </cell>
        </row>
        <row r="47">
          <cell r="A47" t="str">
            <v>Республика Адыгея (Адыгея)</v>
          </cell>
          <cell r="G47" t="str">
            <v>Восточный Тимор</v>
          </cell>
        </row>
        <row r="48">
          <cell r="A48" t="str">
            <v>Республика Алтай</v>
          </cell>
          <cell r="G48" t="str">
            <v>Вьетнам</v>
          </cell>
        </row>
        <row r="49">
          <cell r="A49" t="str">
            <v>Республика Башкортостан</v>
          </cell>
          <cell r="G49" t="str">
            <v>Габон</v>
          </cell>
        </row>
        <row r="50">
          <cell r="A50" t="str">
            <v>Республика Бурятия</v>
          </cell>
          <cell r="G50" t="str">
            <v>Гаити</v>
          </cell>
        </row>
        <row r="51">
          <cell r="A51" t="str">
            <v>Республика Дагестан</v>
          </cell>
          <cell r="G51" t="str">
            <v>Гайана</v>
          </cell>
        </row>
        <row r="52">
          <cell r="A52" t="str">
            <v>Республика Ингушетия</v>
          </cell>
          <cell r="G52" t="str">
            <v>Гамбия</v>
          </cell>
        </row>
        <row r="53">
          <cell r="A53" t="str">
            <v>Республика Калмыкия</v>
          </cell>
          <cell r="G53" t="str">
            <v>Гана</v>
          </cell>
        </row>
        <row r="54">
          <cell r="A54" t="str">
            <v>Республика Карелия</v>
          </cell>
          <cell r="G54" t="str">
            <v>Гваделупа</v>
          </cell>
        </row>
        <row r="55">
          <cell r="A55" t="str">
            <v>Республика Коми</v>
          </cell>
          <cell r="G55" t="str">
            <v>Гватемала</v>
          </cell>
        </row>
        <row r="56">
          <cell r="A56" t="str">
            <v>Республика Крым</v>
          </cell>
          <cell r="G56" t="str">
            <v>Гвинея</v>
          </cell>
        </row>
        <row r="57">
          <cell r="A57" t="str">
            <v>Республика Марий Эл</v>
          </cell>
          <cell r="G57" t="str">
            <v>Гвинея‐Бисау</v>
          </cell>
        </row>
        <row r="58">
          <cell r="A58" t="str">
            <v>Республика Мордовия</v>
          </cell>
          <cell r="G58" t="str">
            <v>Гернси</v>
          </cell>
        </row>
        <row r="59">
          <cell r="A59" t="str">
            <v>Республика Саха (Якутия)</v>
          </cell>
          <cell r="G59" t="str">
            <v>Германия</v>
          </cell>
        </row>
        <row r="60">
          <cell r="A60" t="str">
            <v>Республика Северная Осетия-Алания</v>
          </cell>
          <cell r="G60" t="str">
            <v>Гибралтар</v>
          </cell>
        </row>
        <row r="61">
          <cell r="A61" t="str">
            <v>Республика Татарстан (Татарстан)</v>
          </cell>
          <cell r="G61" t="str">
            <v>Гондурас</v>
          </cell>
        </row>
        <row r="62">
          <cell r="A62" t="str">
            <v>Республика Тыва</v>
          </cell>
          <cell r="G62" t="str">
            <v>Гонконг (CN)</v>
          </cell>
        </row>
        <row r="63">
          <cell r="A63" t="str">
            <v>Республика Хакасия</v>
          </cell>
          <cell r="G63" t="str">
            <v>Гренада</v>
          </cell>
        </row>
        <row r="64">
          <cell r="A64" t="str">
            <v>Ростовская область</v>
          </cell>
          <cell r="G64" t="str">
            <v>Гренландия (DK)</v>
          </cell>
        </row>
        <row r="65">
          <cell r="A65" t="str">
            <v>Рязанская область</v>
          </cell>
          <cell r="G65" t="str">
            <v>Греция</v>
          </cell>
        </row>
        <row r="66">
          <cell r="A66" t="str">
            <v>Самарская область</v>
          </cell>
          <cell r="G66" t="str">
            <v>Грузия</v>
          </cell>
        </row>
        <row r="67">
          <cell r="A67" t="str">
            <v>Саратовская область</v>
          </cell>
          <cell r="G67" t="str">
            <v>Гуам</v>
          </cell>
        </row>
        <row r="68">
          <cell r="A68" t="str">
            <v>Сахалинская область</v>
          </cell>
          <cell r="G68" t="str">
            <v>Дания</v>
          </cell>
        </row>
        <row r="69">
          <cell r="A69" t="str">
            <v>Свердловская область</v>
          </cell>
          <cell r="G69" t="str">
            <v>Демократическая Республика Конго</v>
          </cell>
        </row>
        <row r="70">
          <cell r="A70" t="str">
            <v>Смоленская область</v>
          </cell>
          <cell r="G70" t="str">
            <v>Джерси</v>
          </cell>
        </row>
        <row r="71">
          <cell r="A71" t="str">
            <v>Ставропольский край</v>
          </cell>
          <cell r="G71" t="str">
            <v>Джибути</v>
          </cell>
        </row>
        <row r="72">
          <cell r="A72" t="str">
            <v>Тамбовская область</v>
          </cell>
          <cell r="G72" t="str">
            <v>Доминика</v>
          </cell>
        </row>
        <row r="73">
          <cell r="A73" t="str">
            <v>Тверская область</v>
          </cell>
          <cell r="G73" t="str">
            <v>Доминиканская Республика</v>
          </cell>
        </row>
        <row r="74">
          <cell r="A74" t="str">
            <v>Томская область</v>
          </cell>
          <cell r="G74" t="str">
            <v>Египет</v>
          </cell>
        </row>
        <row r="75">
          <cell r="A75" t="str">
            <v>Тульская область</v>
          </cell>
          <cell r="G75" t="str">
            <v>Замбия</v>
          </cell>
        </row>
        <row r="76">
          <cell r="A76" t="str">
            <v>Тюменская область</v>
          </cell>
          <cell r="G76" t="str">
            <v>Западная Сахара</v>
          </cell>
        </row>
        <row r="77">
          <cell r="A77" t="str">
            <v>Удмуртская Республика</v>
          </cell>
          <cell r="G77" t="str">
            <v>Зимбабве</v>
          </cell>
        </row>
        <row r="78">
          <cell r="A78" t="str">
            <v>Ульяновская область</v>
          </cell>
          <cell r="G78" t="str">
            <v>Израиль</v>
          </cell>
        </row>
        <row r="79">
          <cell r="A79" t="str">
            <v>Хабаровский край</v>
          </cell>
          <cell r="G79" t="str">
            <v>Индия</v>
          </cell>
        </row>
        <row r="80">
          <cell r="A80" t="str">
            <v>Ханты-Мансийский автономный округ</v>
          </cell>
          <cell r="G80" t="str">
            <v>Индонезия</v>
          </cell>
        </row>
        <row r="81">
          <cell r="A81" t="str">
            <v>Челябинская область</v>
          </cell>
          <cell r="G81" t="str">
            <v>Иордания</v>
          </cell>
        </row>
        <row r="82">
          <cell r="A82" t="str">
            <v>Чеченская Республика</v>
          </cell>
          <cell r="G82" t="str">
            <v>Ирак</v>
          </cell>
        </row>
        <row r="83">
          <cell r="A83" t="str">
            <v>Чувашская Республика-Чувашия</v>
          </cell>
          <cell r="G83" t="str">
            <v>Иран</v>
          </cell>
        </row>
        <row r="84">
          <cell r="A84" t="str">
            <v>Чукотский автономный округ</v>
          </cell>
          <cell r="G84" t="str">
            <v>Ирландия</v>
          </cell>
        </row>
        <row r="85">
          <cell r="A85" t="str">
            <v>Ямало-Ненецкий автономный округ</v>
          </cell>
          <cell r="G85" t="str">
            <v>Исландия</v>
          </cell>
        </row>
        <row r="86">
          <cell r="A86" t="str">
            <v>Ярославская область</v>
          </cell>
          <cell r="G86" t="str">
            <v>Испания</v>
          </cell>
        </row>
        <row r="87">
          <cell r="G87" t="str">
            <v>Италия</v>
          </cell>
        </row>
        <row r="88">
          <cell r="G88" t="str">
            <v>Йемен</v>
          </cell>
        </row>
        <row r="89">
          <cell r="G89" t="str">
            <v>Кабо‐Верде</v>
          </cell>
        </row>
        <row r="90">
          <cell r="G90" t="str">
            <v>Казахстан</v>
          </cell>
        </row>
        <row r="91">
          <cell r="G91" t="str">
            <v>Каймановы о‐ва (GB)</v>
          </cell>
        </row>
        <row r="92">
          <cell r="G92" t="str">
            <v>Камбоджа</v>
          </cell>
        </row>
        <row r="93">
          <cell r="G93" t="str">
            <v>Камерун</v>
          </cell>
        </row>
        <row r="94">
          <cell r="G94" t="str">
            <v>Канада</v>
          </cell>
        </row>
        <row r="95">
          <cell r="G95" t="str">
            <v>Катар</v>
          </cell>
        </row>
        <row r="96">
          <cell r="G96" t="str">
            <v>Кения</v>
          </cell>
        </row>
        <row r="97">
          <cell r="G97" t="str">
            <v>Кипр</v>
          </cell>
        </row>
        <row r="98">
          <cell r="G98" t="str">
            <v>Киргизстан</v>
          </cell>
        </row>
        <row r="99">
          <cell r="G99" t="str">
            <v>Кирибати</v>
          </cell>
        </row>
        <row r="100">
          <cell r="G100" t="str">
            <v>Китай</v>
          </cell>
        </row>
        <row r="101">
          <cell r="G101" t="str">
            <v>Кокосовые (Киилинг) о‐ва (AU)</v>
          </cell>
        </row>
        <row r="102">
          <cell r="G102" t="str">
            <v>Колумбия</v>
          </cell>
        </row>
        <row r="103">
          <cell r="G103" t="str">
            <v>Коморские о‐ва</v>
          </cell>
        </row>
        <row r="104">
          <cell r="G104" t="str">
            <v>Конго</v>
          </cell>
        </row>
        <row r="105">
          <cell r="G105" t="str">
            <v>Коста‐Рика</v>
          </cell>
        </row>
        <row r="106">
          <cell r="G106" t="str">
            <v>Кот‐д'Ивуар</v>
          </cell>
        </row>
        <row r="107">
          <cell r="G107" t="str">
            <v>Куба</v>
          </cell>
        </row>
        <row r="108">
          <cell r="G108" t="str">
            <v>Кувейт</v>
          </cell>
        </row>
        <row r="109">
          <cell r="G109" t="str">
            <v>Кука о‐ва (NZ)</v>
          </cell>
        </row>
        <row r="110">
          <cell r="G110" t="str">
            <v>Кюрасао</v>
          </cell>
        </row>
        <row r="111">
          <cell r="G111" t="str">
            <v>Лаос</v>
          </cell>
        </row>
        <row r="112">
          <cell r="G112" t="str">
            <v>Латвия</v>
          </cell>
        </row>
        <row r="113">
          <cell r="G113" t="str">
            <v>Лесото</v>
          </cell>
        </row>
        <row r="114">
          <cell r="G114" t="str">
            <v>Либерия</v>
          </cell>
        </row>
        <row r="115">
          <cell r="G115" t="str">
            <v>Ливан</v>
          </cell>
        </row>
        <row r="116">
          <cell r="G116" t="str">
            <v>Ливия</v>
          </cell>
        </row>
        <row r="117">
          <cell r="G117" t="str">
            <v>Литва</v>
          </cell>
        </row>
        <row r="118">
          <cell r="G118" t="str">
            <v>Лихтенштейн</v>
          </cell>
        </row>
        <row r="119">
          <cell r="G119" t="str">
            <v>Люксембург</v>
          </cell>
        </row>
        <row r="120">
          <cell r="G120" t="str">
            <v>Маврикий</v>
          </cell>
        </row>
        <row r="121">
          <cell r="G121" t="str">
            <v>Мавритания</v>
          </cell>
        </row>
        <row r="122">
          <cell r="G122" t="str">
            <v>Мадагаскар</v>
          </cell>
        </row>
        <row r="123">
          <cell r="G123" t="str">
            <v>Майотта о. (KM)</v>
          </cell>
        </row>
        <row r="124">
          <cell r="G124" t="str">
            <v>Макао (PT)</v>
          </cell>
        </row>
        <row r="125">
          <cell r="G125" t="str">
            <v>Македония</v>
          </cell>
        </row>
        <row r="126">
          <cell r="G126" t="str">
            <v>Малави</v>
          </cell>
        </row>
        <row r="127">
          <cell r="G127" t="str">
            <v>Малайзия</v>
          </cell>
        </row>
        <row r="128">
          <cell r="G128" t="str">
            <v>Мали</v>
          </cell>
        </row>
        <row r="129">
          <cell r="G129" t="str">
            <v>Мальдивы</v>
          </cell>
        </row>
        <row r="130">
          <cell r="G130" t="str">
            <v>Мальта</v>
          </cell>
        </row>
        <row r="131">
          <cell r="G131" t="str">
            <v>Марокко</v>
          </cell>
        </row>
        <row r="132">
          <cell r="G132" t="str">
            <v>Мартиника</v>
          </cell>
        </row>
        <row r="133">
          <cell r="G133" t="str">
            <v>Маршалловы о‐ва</v>
          </cell>
        </row>
        <row r="134">
          <cell r="G134" t="str">
            <v>Мексика</v>
          </cell>
        </row>
        <row r="135">
          <cell r="G135" t="str">
            <v>Микронезия (US)</v>
          </cell>
        </row>
        <row r="136">
          <cell r="G136" t="str">
            <v>Мозамбик</v>
          </cell>
        </row>
        <row r="137">
          <cell r="G137" t="str">
            <v>Молдова</v>
          </cell>
        </row>
        <row r="138">
          <cell r="G138" t="str">
            <v>Монако</v>
          </cell>
        </row>
        <row r="139">
          <cell r="G139" t="str">
            <v>Монголия</v>
          </cell>
        </row>
        <row r="140">
          <cell r="G140" t="str">
            <v>Монсеррат о. (GB)</v>
          </cell>
        </row>
        <row r="141">
          <cell r="G141" t="str">
            <v>Мьянма</v>
          </cell>
        </row>
        <row r="142">
          <cell r="G142" t="str">
            <v>Мэн о.</v>
          </cell>
        </row>
        <row r="143">
          <cell r="G143" t="str">
            <v>Намибия</v>
          </cell>
        </row>
        <row r="144">
          <cell r="G144" t="str">
            <v>Науру</v>
          </cell>
        </row>
        <row r="145">
          <cell r="G145" t="str">
            <v>Непал</v>
          </cell>
        </row>
        <row r="146">
          <cell r="G146" t="str">
            <v>Нигер</v>
          </cell>
        </row>
        <row r="147">
          <cell r="G147" t="str">
            <v>Нигерия</v>
          </cell>
        </row>
        <row r="148">
          <cell r="G148" t="str">
            <v>Нидерланды</v>
          </cell>
        </row>
        <row r="149">
          <cell r="G149" t="str">
            <v>Никарагуа</v>
          </cell>
        </row>
        <row r="150">
          <cell r="G150" t="str">
            <v>Ниуэ о. (NZ)</v>
          </cell>
        </row>
        <row r="151">
          <cell r="G151" t="str">
            <v>Новая Зеландия</v>
          </cell>
        </row>
        <row r="152">
          <cell r="G152" t="str">
            <v>Новая Каледония о. (FR)</v>
          </cell>
        </row>
        <row r="153">
          <cell r="G153" t="str">
            <v>Норвегия</v>
          </cell>
        </row>
        <row r="154">
          <cell r="G154" t="str">
            <v>Норфолк о. (AU)</v>
          </cell>
        </row>
        <row r="155">
          <cell r="G155" t="str">
            <v>Объединенные Арабские Эмираты</v>
          </cell>
        </row>
        <row r="156">
          <cell r="G156" t="str">
            <v>Оман</v>
          </cell>
        </row>
        <row r="157">
          <cell r="G157" t="str">
            <v>Пакистан</v>
          </cell>
        </row>
        <row r="158">
          <cell r="G158" t="str">
            <v>Палау (US)</v>
          </cell>
        </row>
        <row r="159">
          <cell r="G159" t="str">
            <v>Палестинская автономия</v>
          </cell>
        </row>
        <row r="160">
          <cell r="G160" t="str">
            <v>Панама</v>
          </cell>
        </row>
        <row r="161">
          <cell r="G161" t="str">
            <v>Папуа‐Новая Гвинея</v>
          </cell>
        </row>
        <row r="162">
          <cell r="G162" t="str">
            <v>Парагвай</v>
          </cell>
        </row>
        <row r="163">
          <cell r="G163" t="str">
            <v>Перу</v>
          </cell>
        </row>
        <row r="164">
          <cell r="G164" t="str">
            <v>Питкэрн о‐ва (GB)</v>
          </cell>
        </row>
        <row r="165">
          <cell r="G165" t="str">
            <v>Польша</v>
          </cell>
        </row>
        <row r="166">
          <cell r="G166" t="str">
            <v>Португалия</v>
          </cell>
        </row>
        <row r="167">
          <cell r="G167" t="str">
            <v>Пуэрто‐Рико (US)</v>
          </cell>
        </row>
        <row r="168">
          <cell r="G168" t="str">
            <v>Реюньон о. (FR)</v>
          </cell>
        </row>
        <row r="169">
          <cell r="G169" t="str">
            <v>Рождества о. (AU)</v>
          </cell>
        </row>
        <row r="170">
          <cell r="G170" t="str">
            <v>Руанда</v>
          </cell>
        </row>
        <row r="171">
          <cell r="G171" t="str">
            <v>Румыния</v>
          </cell>
        </row>
        <row r="172">
          <cell r="G172" t="str">
            <v>Сальвадор</v>
          </cell>
        </row>
        <row r="173">
          <cell r="G173" t="str">
            <v>Самоа</v>
          </cell>
        </row>
        <row r="174">
          <cell r="G174" t="str">
            <v>Сан Марино</v>
          </cell>
        </row>
        <row r="175">
          <cell r="G175" t="str">
            <v>Сан‐Томе и Принсипи</v>
          </cell>
        </row>
        <row r="176">
          <cell r="G176" t="str">
            <v>Саудовская Аравия</v>
          </cell>
        </row>
        <row r="177">
          <cell r="G177" t="str">
            <v>Свазиленд</v>
          </cell>
        </row>
        <row r="178">
          <cell r="G178" t="str">
            <v>Свалбард и Ян Мейен о‐ва (NO)</v>
          </cell>
        </row>
        <row r="179">
          <cell r="G179" t="str">
            <v>Святой Елены о. (GB)</v>
          </cell>
        </row>
        <row r="180">
          <cell r="G180" t="str">
            <v>Северная Корея (КНДР)</v>
          </cell>
        </row>
        <row r="181">
          <cell r="G181" t="str">
            <v>Северные Марианские</v>
          </cell>
        </row>
        <row r="182">
          <cell r="G182" t="str">
            <v>Сейшелы</v>
          </cell>
        </row>
        <row r="183">
          <cell r="G183" t="str">
            <v>Сен-Бартелеми</v>
          </cell>
        </row>
        <row r="184">
          <cell r="G184" t="str">
            <v>Сен‐Винсент и Гренадины</v>
          </cell>
        </row>
        <row r="185">
          <cell r="G185" t="str">
            <v xml:space="preserve">Сен-Мартен (Нидерландская часть)       </v>
          </cell>
        </row>
        <row r="186">
          <cell r="G186" t="str">
            <v>Сен-Мартен (Французская часть)</v>
          </cell>
        </row>
        <row r="187">
          <cell r="G187" t="str">
            <v>Сен‐Пьер и Микелон (FR)</v>
          </cell>
        </row>
        <row r="188">
          <cell r="G188" t="str">
            <v>Сенегал</v>
          </cell>
        </row>
        <row r="189">
          <cell r="G189" t="str">
            <v>Сент‐Кристофер и Невис</v>
          </cell>
        </row>
        <row r="190">
          <cell r="G190" t="str">
            <v>Сент‐Люсия</v>
          </cell>
        </row>
        <row r="191">
          <cell r="G191" t="str">
            <v>Сербия</v>
          </cell>
        </row>
        <row r="192">
          <cell r="G192" t="str">
            <v>Сингапур</v>
          </cell>
        </row>
        <row r="193">
          <cell r="G193" t="str">
            <v>Сирия</v>
          </cell>
        </row>
        <row r="194">
          <cell r="G194" t="str">
            <v>Словакия</v>
          </cell>
        </row>
        <row r="195">
          <cell r="G195" t="str">
            <v>Словения</v>
          </cell>
        </row>
        <row r="196">
          <cell r="G196" t="str">
            <v>Соединенные Штаты Америки</v>
          </cell>
        </row>
        <row r="197">
          <cell r="G197" t="str">
            <v>Соломоновы о‐ва</v>
          </cell>
        </row>
        <row r="198">
          <cell r="G198" t="str">
            <v>Сомали</v>
          </cell>
        </row>
        <row r="199">
          <cell r="G199" t="str">
            <v>Судан</v>
          </cell>
        </row>
        <row r="200">
          <cell r="G200" t="str">
            <v>Суринам</v>
          </cell>
        </row>
        <row r="201">
          <cell r="G201" t="str">
            <v>Сьерра‐Леоне</v>
          </cell>
        </row>
        <row r="202">
          <cell r="G202" t="str">
            <v>Таджикистан</v>
          </cell>
        </row>
        <row r="203">
          <cell r="G203" t="str">
            <v>Таиланд</v>
          </cell>
        </row>
        <row r="204">
          <cell r="G204" t="str">
            <v>Тайвань</v>
          </cell>
        </row>
        <row r="205">
          <cell r="G205" t="str">
            <v>Танзания</v>
          </cell>
        </row>
        <row r="206">
          <cell r="G206" t="str">
            <v>Теркс и Кайкос о‐ва (GB)</v>
          </cell>
        </row>
        <row r="207">
          <cell r="G207" t="str">
            <v>Того</v>
          </cell>
        </row>
        <row r="208">
          <cell r="G208" t="str">
            <v>Токелау о‐ва (NZ)</v>
          </cell>
        </row>
        <row r="209">
          <cell r="G209" t="str">
            <v>Тонга</v>
          </cell>
        </row>
        <row r="210">
          <cell r="G210" t="str">
            <v>Тринидад и Тобаго</v>
          </cell>
        </row>
        <row r="211">
          <cell r="G211" t="str">
            <v>Тувалу</v>
          </cell>
        </row>
        <row r="212">
          <cell r="G212" t="str">
            <v>Тунис</v>
          </cell>
        </row>
        <row r="213">
          <cell r="G213" t="str">
            <v>Туркменистан</v>
          </cell>
        </row>
        <row r="214">
          <cell r="G214" t="str">
            <v>Турция</v>
          </cell>
        </row>
        <row r="215">
          <cell r="G215" t="str">
            <v>Уганда</v>
          </cell>
        </row>
        <row r="216">
          <cell r="G216" t="str">
            <v>Узбекистан</v>
          </cell>
        </row>
        <row r="217">
          <cell r="G217" t="str">
            <v>Украина</v>
          </cell>
        </row>
        <row r="218">
          <cell r="G218" t="str">
            <v>Уоллис и Футунао‐ва (FR)</v>
          </cell>
        </row>
        <row r="219">
          <cell r="G219" t="str">
            <v>Уругвай</v>
          </cell>
        </row>
        <row r="220">
          <cell r="G220" t="str">
            <v>Фарерские о‐ва (DK)</v>
          </cell>
        </row>
        <row r="221">
          <cell r="G221" t="str">
            <v>Фиджи</v>
          </cell>
        </row>
        <row r="222">
          <cell r="G222" t="str">
            <v>Филиппины</v>
          </cell>
        </row>
        <row r="223">
          <cell r="G223" t="str">
            <v>Финляндия</v>
          </cell>
        </row>
        <row r="224">
          <cell r="G224" t="str">
            <v>Фолклендские (Мальвинские) о‐ва (GB/AR)</v>
          </cell>
        </row>
        <row r="225">
          <cell r="G225" t="str">
            <v>Франция</v>
          </cell>
        </row>
        <row r="226">
          <cell r="G226" t="str">
            <v>Французская Гвиана (FR)</v>
          </cell>
        </row>
        <row r="227">
          <cell r="G227" t="str">
            <v>Французская Полинезия</v>
          </cell>
        </row>
        <row r="228">
          <cell r="G228" t="str">
            <v>Херд и Макдональд о‐ва (AU)</v>
          </cell>
        </row>
        <row r="229">
          <cell r="G229" t="str">
            <v>Хорватия</v>
          </cell>
        </row>
        <row r="230">
          <cell r="G230" t="str">
            <v>Центрально‐африканская Республика</v>
          </cell>
        </row>
        <row r="231">
          <cell r="G231" t="str">
            <v>Чад</v>
          </cell>
        </row>
        <row r="232">
          <cell r="G232" t="str">
            <v>Черногория</v>
          </cell>
        </row>
        <row r="233">
          <cell r="G233" t="str">
            <v>Чехия</v>
          </cell>
        </row>
        <row r="234">
          <cell r="G234" t="str">
            <v>Чили</v>
          </cell>
        </row>
        <row r="235">
          <cell r="G235" t="str">
            <v>Швейцария</v>
          </cell>
        </row>
        <row r="236">
          <cell r="G236" t="str">
            <v>Швеция</v>
          </cell>
        </row>
        <row r="237">
          <cell r="G237" t="str">
            <v>Шри‐Ланка</v>
          </cell>
        </row>
        <row r="238">
          <cell r="G238" t="str">
            <v>Эквадор</v>
          </cell>
        </row>
        <row r="239">
          <cell r="G239" t="str">
            <v>Экваториальная Гвинея</v>
          </cell>
        </row>
        <row r="240">
          <cell r="G240" t="str">
            <v>Эландские острова</v>
          </cell>
        </row>
        <row r="241">
          <cell r="G241" t="str">
            <v>Эритрия</v>
          </cell>
        </row>
        <row r="242">
          <cell r="G242" t="str">
            <v>Эстония</v>
          </cell>
        </row>
        <row r="243">
          <cell r="G243" t="str">
            <v>Эфиопия</v>
          </cell>
        </row>
        <row r="244">
          <cell r="G244" t="str">
            <v>Югославия</v>
          </cell>
        </row>
        <row r="245">
          <cell r="G245" t="str">
            <v>Южная Африка</v>
          </cell>
        </row>
        <row r="246">
          <cell r="G246" t="str">
            <v>Южная Георгия и Южные Сандвичевы о‐ва</v>
          </cell>
        </row>
        <row r="247">
          <cell r="G247" t="str">
            <v>Южная Корея (Республика Корея)</v>
          </cell>
        </row>
        <row r="248">
          <cell r="G248" t="str">
            <v>Южная Осетия</v>
          </cell>
        </row>
        <row r="249">
          <cell r="G249" t="str">
            <v>Южный Судан</v>
          </cell>
        </row>
        <row r="250">
          <cell r="G250" t="str">
            <v>Ямайка</v>
          </cell>
        </row>
        <row r="251">
          <cell r="G251" t="str">
            <v>Япония</v>
          </cell>
        </row>
        <row r="252">
          <cell r="G252" t="str">
            <v>Французские южные территории (FR)</v>
          </cell>
        </row>
        <row r="253">
          <cell r="G253" t="str">
            <v>Британская территория Индийского океана (GB)</v>
          </cell>
        </row>
        <row r="254">
          <cell r="G254" t="str">
            <v>Соединенные Штаты Америки Внешние малые острова (US)</v>
          </cell>
        </row>
        <row r="255">
          <cell r="G255" t="str">
            <v>Лицо без гражданства</v>
          </cell>
        </row>
      </sheetData>
      <sheetData sheetId="4"/>
    </sheetDataSet>
  </externalBook>
</externalLink>
</file>

<file path=xl/tables/table1.xml><?xml version="1.0" encoding="utf-8"?>
<table xmlns="http://schemas.openxmlformats.org/spreadsheetml/2006/main" id="1" name="Таблица2" displayName="Таблица2" ref="A1:P301" totalsRowShown="0" headerRowDxfId="22">
  <autoFilter ref="A1:P301"/>
  <tableColumns count="16">
    <tableColumn id="21" name="№п/п" dataDxfId="21"/>
    <tableColumn id="1" name="Фамилия" dataDxfId="20"/>
    <tableColumn id="18" name="Имя" dataDxfId="19"/>
    <tableColumn id="19" name="Отчество" dataDxfId="18"/>
    <tableColumn id="9" name="ИНН" dataDxfId="17"/>
    <tableColumn id="13" name="Категория должности" dataDxfId="16"/>
    <tableColumn id="56" name="Проверка ввода" dataDxfId="15">
      <calculatedColumnFormula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calculatedColumnFormula>
    </tableColumn>
    <tableColumn id="24" name="Поля заполнены?" dataDxfId="14">
      <calculatedColumnFormula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calculatedColumnFormula>
    </tableColumn>
    <tableColumn id="37" name="Обязательность полей (сумма)" dataDxfId="13">
      <calculatedColumnFormula>+IF(AND(Таблица2[Обяз.Фам]="",Таблица2[Обяз.Имя]="",Таблица2[Обяз.ИНН]="",Таблица2[Обяз должность?]=""),"",Справочник!$E$4)</calculatedColumnFormula>
    </tableColumn>
    <tableColumn id="38" name="Обяз.Фам" dataDxfId="12">
      <calculatedColumnFormula>+IF(AND(Таблица2[Фамилия]="",OR(Таблица2[№п/п]&lt;&gt;"",Таблица2[Имя]&lt;&gt;"",Таблица2[Отчество]&lt;&gt;"",Таблица2[ИНН]&lt;&gt;"",Таблица2[Категория должности]&lt;&gt;"")),1,"")</calculatedColumnFormula>
    </tableColumn>
    <tableColumn id="39" name="Обяз.Имя" dataDxfId="11">
      <calculatedColumnFormula>+IF(AND(Таблица2[№п/п]&lt;&gt;"",Таблица2[Имя]=""),1,"")</calculatedColumnFormula>
    </tableColumn>
    <tableColumn id="35" name="Обяз.ИНН" dataDxfId="10">
      <calculatedColumnFormula>+IF(AND(Таблица2[№п/п]&lt;&gt;"",Таблица2[ИНН]=""),1,"")</calculatedColumnFormula>
    </tableColumn>
    <tableColumn id="2" name="Обяз должность?" dataDxfId="9">
      <calculatedColumnFormula>+IF(AND(Таблица2[№п/п]&lt;&gt;"",Таблица2[Категория должности]=""),1,"")</calculatedColumnFormula>
    </tableColumn>
    <tableColumn id="27" name="Любая ошибка" dataDxfId="8">
      <calculatedColumnFormula>+IF(OR(Таблица2[ИНН&lt;&gt;12]&lt;&gt;"",Таблица2[КонтролЧислоИНН]&lt;&gt;""),1,"")</calculatedColumnFormula>
    </tableColumn>
    <tableColumn id="57" name="ИНН&lt;&gt;12" dataDxfId="7">
      <calculatedColumnFormula>+IF(AND(Таблица2[ИНН]&lt;&gt;"",LEN(Таблица2[ИНН])&lt;&gt;12),Справочник!$E$8,"")</calculatedColumnFormula>
    </tableColumn>
    <tableColumn id="36" name="КонтролЧислоИНН" dataDxfId="6">
      <calculatedColumnFormula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4" name="Таблица4" displayName="Таблица4" ref="A1:D100" totalsRowShown="0">
  <autoFilter ref="A1:D100"/>
  <tableColumns count="4">
    <tableColumn id="1" name="№ п/п" dataDxfId="3"/>
    <tableColumn id="2" name="Наименование документа" dataDxfId="2"/>
    <tableColumn id="4" name="Количество листов" dataDxfId="1"/>
    <tableColumn id="3" name="Проверка ввода" dataDxfId="0">
      <calculatedColumnFormula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Справочник!$E$21))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O75"/>
  <sheetViews>
    <sheetView tabSelected="1" zoomScale="85" zoomScaleNormal="85" workbookViewId="0">
      <selection activeCell="F13" sqref="F13"/>
    </sheetView>
  </sheetViews>
  <sheetFormatPr defaultColWidth="9.140625" defaultRowHeight="15" x14ac:dyDescent="0.25"/>
  <cols>
    <col min="1" max="1" width="3.140625" style="5" customWidth="1"/>
    <col min="2" max="2" width="58.5703125" style="5" customWidth="1"/>
    <col min="3" max="5" width="9.140625" style="5" customWidth="1"/>
    <col min="6" max="6" width="71.28515625" style="25" customWidth="1"/>
    <col min="7" max="7" width="5.5703125" style="29" customWidth="1"/>
    <col min="8" max="8" width="9.140625" style="5" customWidth="1"/>
    <col min="9" max="9" width="34.42578125" style="5" hidden="1" customWidth="1"/>
    <col min="10" max="12" width="21.85546875" style="5" hidden="1" customWidth="1"/>
    <col min="13" max="13" width="13" style="5" hidden="1" customWidth="1"/>
    <col min="14" max="14" width="9.140625" style="5" hidden="1" customWidth="1"/>
    <col min="15" max="15" width="20.85546875" style="5" customWidth="1"/>
    <col min="16" max="16384" width="9.140625" style="5"/>
  </cols>
  <sheetData>
    <row r="1" spans="1:15" ht="50.25" customHeight="1" x14ac:dyDescent="0.35">
      <c r="A1" s="14" t="s">
        <v>484</v>
      </c>
      <c r="B1" s="15"/>
      <c r="C1" s="16"/>
      <c r="D1" s="16"/>
      <c r="E1" s="16"/>
      <c r="F1" s="17"/>
      <c r="G1" s="18"/>
      <c r="I1" s="6" t="s">
        <v>407</v>
      </c>
      <c r="J1" s="5" t="s">
        <v>475</v>
      </c>
      <c r="K1" s="5" t="s">
        <v>476</v>
      </c>
      <c r="L1" s="5" t="s">
        <v>477</v>
      </c>
      <c r="M1" s="5" t="s">
        <v>410</v>
      </c>
      <c r="N1" s="13" t="s">
        <v>540</v>
      </c>
    </row>
    <row r="2" spans="1:15" ht="15.75" thickBot="1" x14ac:dyDescent="0.3">
      <c r="A2" s="19"/>
      <c r="B2" s="20"/>
      <c r="C2" s="20"/>
      <c r="D2" s="20"/>
      <c r="E2" s="20"/>
      <c r="F2" s="21"/>
      <c r="G2" s="22"/>
    </row>
    <row r="3" spans="1:15" ht="15.75" thickBot="1" x14ac:dyDescent="0.3">
      <c r="A3" s="23"/>
      <c r="B3" s="20" t="s">
        <v>0</v>
      </c>
      <c r="C3" s="20"/>
      <c r="D3" s="20"/>
      <c r="E3" s="20"/>
      <c r="F3" s="82"/>
      <c r="G3" s="22" t="str">
        <f>+IF(F3="",Справочник!$E$2,"")</f>
        <v>*</v>
      </c>
      <c r="I3" s="5" t="str">
        <f>+IF(AND(F3="",$I$75=TRUE),Справочник!$E$3,"")</f>
        <v/>
      </c>
    </row>
    <row r="4" spans="1:15" ht="15.75" thickBot="1" x14ac:dyDescent="0.3">
      <c r="A4" s="23"/>
      <c r="C4" s="51"/>
      <c r="D4" s="51"/>
      <c r="E4" s="51"/>
      <c r="F4" s="50" t="str">
        <f>+IF(OR(I3&lt;&gt;"",J3&lt;&gt;"",K3&lt;&gt;"",L3&lt;&gt;"",M3&lt;&gt;""),I3&amp;J3&amp;K3&amp;L3&amp;M3,"")</f>
        <v/>
      </c>
      <c r="G4" s="22"/>
    </row>
    <row r="5" spans="1:15" ht="15.75" thickBot="1" x14ac:dyDescent="0.3">
      <c r="A5" s="23"/>
      <c r="B5" s="20" t="s">
        <v>1</v>
      </c>
      <c r="C5" s="20"/>
      <c r="D5" s="20"/>
      <c r="E5" s="20"/>
      <c r="F5" s="61"/>
      <c r="G5" s="22" t="str">
        <f>+IF(F5="",Справочник!$E$2,"")</f>
        <v>*</v>
      </c>
      <c r="I5" s="5" t="str">
        <f>+IF(AND(F5="",$I$75=TRUE),Справочник!$E$3,"")</f>
        <v/>
      </c>
      <c r="M5" s="5" t="str">
        <f>+IF(AND(LEN(F5)&gt;$N5,F5&lt;&gt;"",$I$75=TRUE),Справочник!$E$10 &amp; $N5 &amp; Справочник!$E$11,"")</f>
        <v/>
      </c>
      <c r="N5" s="13">
        <v>255</v>
      </c>
    </row>
    <row r="6" spans="1:15" ht="15.75" thickBot="1" x14ac:dyDescent="0.3">
      <c r="A6" s="23"/>
      <c r="C6" s="20"/>
      <c r="D6" s="20"/>
      <c r="E6" s="20"/>
      <c r="F6" s="50" t="str">
        <f>+IF(OR(I5&lt;&gt;"",J5&lt;&gt;"",K5&lt;&gt;"",L5&lt;&gt;"",M5&lt;&gt;""),I5&amp;J5&amp;K5&amp;L5&amp;M5,"")</f>
        <v/>
      </c>
      <c r="G6" s="22"/>
      <c r="N6" s="13"/>
    </row>
    <row r="7" spans="1:15" ht="15.75" thickBot="1" x14ac:dyDescent="0.3">
      <c r="A7" s="19"/>
      <c r="B7" s="20" t="s">
        <v>480</v>
      </c>
      <c r="C7" s="20"/>
      <c r="D7" s="20"/>
      <c r="E7" s="20"/>
      <c r="F7" s="61"/>
      <c r="G7" s="22" t="str">
        <f>+IF(F7="",Справочник!$E$2,"")</f>
        <v>*</v>
      </c>
      <c r="I7" s="5" t="str">
        <f>+IF(AND(F7="",$I$75=TRUE),Справочник!$E$3,"")</f>
        <v/>
      </c>
      <c r="M7" s="5" t="str">
        <f>+IF(AND(LEN(F7)&gt;$N7,F7&lt;&gt;"",$I$75=TRUE),Справочник!$E$10 &amp; $N7 &amp; Справочник!$E$11,"")</f>
        <v/>
      </c>
      <c r="N7" s="13">
        <v>1000</v>
      </c>
    </row>
    <row r="8" spans="1:15" ht="15.75" thickBot="1" x14ac:dyDescent="0.3">
      <c r="A8" s="19"/>
      <c r="C8" s="20"/>
      <c r="D8" s="20"/>
      <c r="E8" s="20"/>
      <c r="F8" s="50" t="str">
        <f>+IF(OR(I7&lt;&gt;"",J7&lt;&gt;"",K7&lt;&gt;"",L7&lt;&gt;"",M7&lt;&gt;""),I7&amp;J7&amp;K7&amp;L7&amp;M7,"")</f>
        <v/>
      </c>
      <c r="G8" s="22"/>
    </row>
    <row r="9" spans="1:15" ht="15.75" thickBot="1" x14ac:dyDescent="0.3">
      <c r="A9" s="19"/>
      <c r="B9" s="20" t="s">
        <v>481</v>
      </c>
      <c r="C9" s="20"/>
      <c r="D9" s="20"/>
      <c r="E9" s="20"/>
      <c r="F9" s="61"/>
      <c r="G9" s="22"/>
      <c r="M9" s="5" t="str">
        <f>+IF(AND(LEN(F9)&gt;$N9,F9&lt;&gt;"",$I$75=TRUE),Справочник!$E$10 &amp; $N9 &amp; Справочник!$E$11,"")</f>
        <v/>
      </c>
      <c r="N9" s="13">
        <v>300</v>
      </c>
    </row>
    <row r="10" spans="1:15" ht="15.75" thickBot="1" x14ac:dyDescent="0.3">
      <c r="A10" s="19"/>
      <c r="B10" s="20"/>
      <c r="C10" s="20"/>
      <c r="D10" s="20"/>
      <c r="E10" s="20"/>
      <c r="F10" s="21"/>
      <c r="G10" s="22"/>
      <c r="N10" s="13"/>
    </row>
    <row r="11" spans="1:15" ht="15.75" thickBot="1" x14ac:dyDescent="0.3">
      <c r="A11" s="19"/>
      <c r="B11" s="20" t="s">
        <v>16</v>
      </c>
      <c r="C11" s="20"/>
      <c r="D11" s="20"/>
      <c r="E11" s="20"/>
      <c r="F11" s="61"/>
      <c r="G11" s="22" t="str">
        <f>+IF(F11="",Справочник!$E$2,"")</f>
        <v>*</v>
      </c>
      <c r="I11" s="5" t="str">
        <f>+IF(AND(F11="",$I$75=TRUE),Справочник!$E$3,"")</f>
        <v/>
      </c>
      <c r="J11" s="5" t="str">
        <f>IFERROR(IF(F11&lt;&gt;"",IF(RIGHT(LEFT(F11,LEN(F11)-1)-INT((LEFT(F11,LEN(F11)-1))/(LEN(F11)-2))*(LEN(F11)-2),1)=TEXT(_xlfn.NUMBERVALUE(RIGHT(F11,1)),"@"),"",Справочник!$E$6),""),
                                    Справочник!$E$6)</f>
        <v/>
      </c>
      <c r="M11" s="5" t="str">
        <f>+IF(AND(LEN(F11)&lt;&gt;13,F11&lt;&gt;""),Справочник!$E$5,"")</f>
        <v/>
      </c>
      <c r="N11" s="13"/>
    </row>
    <row r="12" spans="1:15" ht="15.75" thickBot="1" x14ac:dyDescent="0.3">
      <c r="A12" s="19"/>
      <c r="B12" s="20"/>
      <c r="C12" s="20"/>
      <c r="D12" s="20"/>
      <c r="E12" s="20"/>
      <c r="F12" s="50" t="str">
        <f>+IF(OR(I11&lt;&gt;"",J11&lt;&gt;"",K11&lt;&gt;"",L11&lt;&gt;"",M11&lt;&gt;""),I11&amp;J11&amp;K11&amp;L11&amp;M11,"")</f>
        <v/>
      </c>
      <c r="G12" s="22"/>
      <c r="N12" s="13"/>
      <c r="O12" s="25"/>
    </row>
    <row r="13" spans="1:15" ht="15.75" thickBot="1" x14ac:dyDescent="0.3">
      <c r="A13" s="19"/>
      <c r="B13" s="20" t="s">
        <v>14</v>
      </c>
      <c r="C13" s="20"/>
      <c r="D13" s="20"/>
      <c r="E13" s="20"/>
      <c r="F13" s="61"/>
      <c r="G13" s="22" t="str">
        <f>+IF(F13="",Справочник!$E$2,"")</f>
        <v>*</v>
      </c>
      <c r="I13" s="5" t="str">
        <f>+IF(AND(F13="",$I$75=TRUE),Справочник!$E$3,"")</f>
        <v/>
      </c>
      <c r="J13" s="89" t="str">
        <f>IF(F13&lt;&gt;"",IF(ISERROR(RIGHT(SUMPRODUCT((MID(F13,{1;2;3;4;5;6;7;8;9;10},1)*1)*{2;4;10;3;5;9;4;6;8;0})-INT((SUMPRODUCT((MID(F13,{1;2;3;4;5;6;7;8;9;10},1)*1)*{2;4;10;3;5;9;4;6;8;0})/11))*11,1) = RIGHT(F13,1)),
                               Справочник!$E$9,
                                IF(RIGHT(SUMPRODUCT((MID(F13,{1;2;3;4;5;6;7;8;9;10},1)*1)*{2;4;10;3;5;9;4;6;8;0})-INT((SUMPRODUCT((MID(F13,{1;2;3;4;5;6;7;8;9;10},1)*1)*{2;4;10;3;5;9;4;6;8;0})/11))*11,1) = RIGHT(F13,1),"",Справочник!$E$9)),"")</f>
        <v/>
      </c>
      <c r="M13" s="5" t="str">
        <f>+IF(AND(LEN(F13)&lt;&gt;10,F13&lt;&gt;""),Справочник!$E$7,"")</f>
        <v/>
      </c>
      <c r="N13" s="13"/>
    </row>
    <row r="14" spans="1:15" x14ac:dyDescent="0.25">
      <c r="A14" s="19"/>
      <c r="B14" s="20"/>
      <c r="C14" s="20"/>
      <c r="D14" s="20"/>
      <c r="E14" s="20"/>
      <c r="F14" s="50" t="str">
        <f>+IF(OR(I13&lt;&gt;"",J13&lt;&gt;"",K13&lt;&gt;"",L13&lt;&gt;"",M13&lt;&gt;""),I13&amp;J13&amp;K13&amp;L13&amp;M13,"")</f>
        <v/>
      </c>
      <c r="G14" s="22"/>
      <c r="N14" s="13"/>
    </row>
    <row r="15" spans="1:15" ht="3.75" customHeight="1" x14ac:dyDescent="0.25">
      <c r="A15" s="19"/>
      <c r="B15" s="20"/>
      <c r="C15" s="20"/>
      <c r="D15" s="20"/>
      <c r="E15" s="20"/>
      <c r="F15" s="21"/>
      <c r="G15" s="22"/>
      <c r="N15" s="13"/>
    </row>
    <row r="16" spans="1:15" x14ac:dyDescent="0.25">
      <c r="A16" s="46" t="s">
        <v>485</v>
      </c>
      <c r="B16" s="47"/>
      <c r="C16" s="26"/>
      <c r="D16" s="26"/>
      <c r="E16" s="26"/>
      <c r="F16" s="27"/>
      <c r="G16" s="28"/>
      <c r="J16" s="29"/>
      <c r="K16" s="29"/>
      <c r="L16" s="29"/>
      <c r="M16" s="29"/>
      <c r="N16" s="13"/>
      <c r="O16" s="25"/>
    </row>
    <row r="17" spans="1:14" ht="3.75" customHeight="1" thickBot="1" x14ac:dyDescent="0.3">
      <c r="A17" s="19"/>
      <c r="B17" s="30"/>
      <c r="C17" s="20"/>
      <c r="D17" s="20"/>
      <c r="E17" s="20"/>
      <c r="F17" s="21"/>
      <c r="G17" s="22"/>
      <c r="J17" s="29"/>
      <c r="K17" s="29"/>
      <c r="L17" s="29"/>
      <c r="M17" s="29"/>
      <c r="N17" s="13"/>
    </row>
    <row r="18" spans="1:14" ht="15.75" thickBot="1" x14ac:dyDescent="0.3">
      <c r="A18" s="19"/>
      <c r="B18" s="20" t="s">
        <v>17</v>
      </c>
      <c r="C18" s="20"/>
      <c r="D18" s="20"/>
      <c r="E18" s="20"/>
      <c r="F18" s="61"/>
      <c r="G18" s="22" t="str">
        <f>+IF(F18="",Справочник!$E$2,"")</f>
        <v>*</v>
      </c>
      <c r="I18" s="5" t="str">
        <f>+IF(AND(F18="",$I$75=TRUE),Справочник!$E$3,"")</f>
        <v/>
      </c>
      <c r="J18" s="29" t="str">
        <f>+IFERROR(IF(AND(_xlfn.NUMBERVALUE(F18)=0,F18&lt;&gt;"",I75=TRUE),Справочник!$E$12,""),Справочник!$E$12)</f>
        <v/>
      </c>
      <c r="K18" s="29"/>
      <c r="L18" s="29"/>
      <c r="M18" s="5" t="str">
        <f>+IF(AND(LEN(F18)&gt;$N18,F18&lt;&gt;"",$I$75=TRUE),Справочник!$E$10 &amp; $N18 &amp; Справочник!$E$11,"")</f>
        <v/>
      </c>
      <c r="N18" s="13">
        <v>6</v>
      </c>
    </row>
    <row r="19" spans="1:14" ht="15.75" thickBot="1" x14ac:dyDescent="0.3">
      <c r="A19" s="19"/>
      <c r="B19" s="20"/>
      <c r="C19" s="20"/>
      <c r="D19" s="20"/>
      <c r="E19" s="20"/>
      <c r="F19" s="50" t="str">
        <f>+IF(OR(I18&lt;&gt;"",J18&lt;&gt;"",K18&lt;&gt;"",L18&lt;&gt;"",M18&lt;&gt;""),I18&amp;J18&amp;K18&amp;L18&amp;M18,"")</f>
        <v/>
      </c>
      <c r="G19" s="22"/>
      <c r="J19" s="29"/>
      <c r="K19" s="29"/>
      <c r="L19" s="29"/>
      <c r="M19" s="29"/>
      <c r="N19" s="13"/>
    </row>
    <row r="20" spans="1:14" ht="15.75" thickBot="1" x14ac:dyDescent="0.3">
      <c r="A20" s="19"/>
      <c r="B20" s="20" t="s">
        <v>18</v>
      </c>
      <c r="C20" s="20"/>
      <c r="D20" s="20"/>
      <c r="E20" s="85" t="str">
        <f>+IFERROR(INDEX(Справочник!$A$2:$B$90,MATCH(F20,Субъект_РФ,0),2) &amp; " -","")</f>
        <v/>
      </c>
      <c r="F20" s="61"/>
      <c r="G20" s="22" t="str">
        <f>+IF(F20="",Справочник!$E$2,"")</f>
        <v>*</v>
      </c>
      <c r="I20" s="5" t="str">
        <f>+IF(AND(F20="",$I$75=TRUE),Справочник!$E$3,"")</f>
        <v/>
      </c>
      <c r="J20" s="29"/>
      <c r="K20" s="29"/>
      <c r="L20" s="29"/>
      <c r="M20" s="29"/>
      <c r="N20" s="13"/>
    </row>
    <row r="21" spans="1:14" ht="15.75" thickBot="1" x14ac:dyDescent="0.3">
      <c r="A21" s="19"/>
      <c r="B21" s="20"/>
      <c r="C21" s="20"/>
      <c r="D21" s="20"/>
      <c r="E21" s="20"/>
      <c r="F21" s="50" t="str">
        <f>+IF(OR(I20&lt;&gt;"",J20&lt;&gt;"",K20&lt;&gt;"",L20&lt;&gt;"",M20&lt;&gt;""),I20&amp;J20&amp;K20&amp;L20&amp;M20,"")</f>
        <v/>
      </c>
      <c r="G21" s="22"/>
      <c r="J21" s="29"/>
      <c r="K21" s="29"/>
      <c r="L21" s="29"/>
      <c r="M21" s="29"/>
      <c r="N21" s="13"/>
    </row>
    <row r="22" spans="1:14" ht="15.75" thickBot="1" x14ac:dyDescent="0.3">
      <c r="A22" s="19"/>
      <c r="B22" s="20" t="s">
        <v>19</v>
      </c>
      <c r="C22" s="20"/>
      <c r="D22" s="20"/>
      <c r="E22" s="20"/>
      <c r="F22" s="61"/>
      <c r="G22" s="22"/>
      <c r="J22" s="29"/>
      <c r="K22" s="29"/>
      <c r="L22" s="29"/>
      <c r="M22" s="5" t="str">
        <f>+IF(AND(LEN(F22)&gt;$N22,F22&lt;&gt;"",$I$75=TRUE),Справочник!$E$10 &amp; $N22 &amp; Справочник!$E$11,"")</f>
        <v/>
      </c>
      <c r="N22" s="13">
        <v>300</v>
      </c>
    </row>
    <row r="23" spans="1:14" ht="15.75" thickBot="1" x14ac:dyDescent="0.3">
      <c r="A23" s="19"/>
      <c r="B23" s="20"/>
      <c r="C23" s="20"/>
      <c r="D23" s="20"/>
      <c r="E23" s="20"/>
      <c r="F23" s="24"/>
      <c r="G23" s="22"/>
      <c r="J23" s="29"/>
      <c r="K23" s="29"/>
      <c r="L23" s="29"/>
      <c r="M23" s="29"/>
      <c r="N23" s="13"/>
    </row>
    <row r="24" spans="1:14" ht="15.75" thickBot="1" x14ac:dyDescent="0.3">
      <c r="A24" s="19"/>
      <c r="B24" s="20" t="s">
        <v>20</v>
      </c>
      <c r="C24" s="20"/>
      <c r="D24" s="20"/>
      <c r="E24" s="20"/>
      <c r="F24" s="61"/>
      <c r="G24" s="22" t="str">
        <f>+IF(AND($F$26="",$F$24=""),Справочник!$E$2,"")</f>
        <v>*</v>
      </c>
      <c r="I24" s="5" t="str">
        <f>+IF(AND($F$26="",$F$24="",$I$75=TRUE),Справочник!$E$3,"")</f>
        <v/>
      </c>
      <c r="J24" s="29"/>
      <c r="K24" s="29"/>
      <c r="L24" s="29"/>
      <c r="M24" s="5" t="str">
        <f>+IF(AND(LEN(F24)&gt;$N24,F24&lt;&gt;"",$I$75=TRUE),Справочник!$E$10 &amp; $N24 &amp; Справочник!$E$11,"")</f>
        <v/>
      </c>
      <c r="N24" s="13">
        <v>300</v>
      </c>
    </row>
    <row r="25" spans="1:14" ht="15.75" thickBot="1" x14ac:dyDescent="0.3">
      <c r="A25" s="19"/>
      <c r="B25" s="20"/>
      <c r="C25" s="20"/>
      <c r="D25" s="20"/>
      <c r="E25" s="20"/>
      <c r="F25" s="50" t="str">
        <f>+IF(OR(I24&lt;&gt;"",J24&lt;&gt;"",K24&lt;&gt;"",L24&lt;&gt;"",M24&lt;&gt;""),I24&amp;J24&amp;K24&amp;L24&amp;M24,"")</f>
        <v/>
      </c>
      <c r="G25" s="22"/>
      <c r="J25" s="29"/>
      <c r="K25" s="29"/>
      <c r="L25" s="29"/>
      <c r="M25" s="29"/>
      <c r="N25" s="13"/>
    </row>
    <row r="26" spans="1:14" ht="15.75" thickBot="1" x14ac:dyDescent="0.3">
      <c r="A26" s="19"/>
      <c r="B26" s="20" t="s">
        <v>21</v>
      </c>
      <c r="C26" s="20"/>
      <c r="D26" s="20"/>
      <c r="E26" s="20"/>
      <c r="F26" s="61"/>
      <c r="G26" s="22" t="str">
        <f>+IF(AND($F$26="",$F$24=""),Справочник!$E$2,"")</f>
        <v>*</v>
      </c>
      <c r="I26" s="5" t="str">
        <f>+IF(AND($F$26="",$F$24="",$I$75=TRUE),Справочник!$E$3,"")</f>
        <v/>
      </c>
      <c r="J26" s="29"/>
      <c r="K26" s="29"/>
      <c r="L26" s="29"/>
      <c r="M26" s="5" t="str">
        <f>+IF(AND(LEN(F26)&gt;$N26,F26&lt;&gt;"",$I$75=TRUE),Справочник!$E$10 &amp; $N26 &amp; Справочник!$E$11,"")</f>
        <v/>
      </c>
      <c r="N26" s="13">
        <v>300</v>
      </c>
    </row>
    <row r="27" spans="1:14" ht="15.75" thickBot="1" x14ac:dyDescent="0.3">
      <c r="A27" s="19"/>
      <c r="B27" s="20"/>
      <c r="C27" s="20"/>
      <c r="D27" s="20"/>
      <c r="E27" s="20"/>
      <c r="F27" s="50" t="str">
        <f>+IF(OR(I26&lt;&gt;"",J26&lt;&gt;"",K26&lt;&gt;"",L26&lt;&gt;"",M26&lt;&gt;""),I26&amp;J26&amp;K26&amp;L26&amp;M26,"")</f>
        <v/>
      </c>
      <c r="G27" s="22"/>
      <c r="J27" s="29"/>
      <c r="K27" s="29"/>
      <c r="L27" s="29"/>
      <c r="M27" s="29"/>
      <c r="N27" s="13"/>
    </row>
    <row r="28" spans="1:14" ht="15.75" thickBot="1" x14ac:dyDescent="0.3">
      <c r="A28" s="19"/>
      <c r="B28" s="20" t="s">
        <v>22</v>
      </c>
      <c r="C28" s="20"/>
      <c r="D28" s="20"/>
      <c r="E28" s="20"/>
      <c r="F28" s="61"/>
      <c r="G28" s="22" t="str">
        <f>+IF(F28="",Справочник!$E$2,"")</f>
        <v>*</v>
      </c>
      <c r="I28" s="5" t="str">
        <f>+IF(AND(F28="",$I$75=TRUE),Справочник!$E$3,"")</f>
        <v/>
      </c>
      <c r="J28" s="29"/>
      <c r="K28" s="29"/>
      <c r="L28" s="29"/>
      <c r="M28" s="5" t="str">
        <f>+IF(AND(LEN(F28)&gt;$N28,F28&lt;&gt;"",$I$75=TRUE),Справочник!$E$10 &amp; $N28 &amp; Справочник!$E$11,"")</f>
        <v/>
      </c>
      <c r="N28" s="13">
        <v>1000</v>
      </c>
    </row>
    <row r="29" spans="1:14" x14ac:dyDescent="0.25">
      <c r="A29" s="19"/>
      <c r="B29" s="30"/>
      <c r="C29" s="20"/>
      <c r="D29" s="20"/>
      <c r="E29" s="20"/>
      <c r="F29" s="50" t="str">
        <f>+IF(OR(I28&lt;&gt;"",J28&lt;&gt;"",K28&lt;&gt;"",L28&lt;&gt;"",M28&lt;&gt;""),I28&amp;J28&amp;K28&amp;L28&amp;M28,"")</f>
        <v/>
      </c>
      <c r="G29" s="22"/>
      <c r="J29" s="29"/>
      <c r="K29" s="29"/>
      <c r="L29" s="29"/>
      <c r="M29" s="29"/>
      <c r="N29" s="13"/>
    </row>
    <row r="30" spans="1:14" ht="3.75" customHeight="1" x14ac:dyDescent="0.25">
      <c r="A30" s="19"/>
      <c r="B30" s="20"/>
      <c r="C30" s="20"/>
      <c r="D30" s="20"/>
      <c r="E30" s="20"/>
      <c r="F30" s="21"/>
      <c r="G30" s="22"/>
      <c r="N30" s="13"/>
    </row>
    <row r="31" spans="1:14" x14ac:dyDescent="0.25">
      <c r="A31" s="46" t="s">
        <v>2</v>
      </c>
      <c r="B31" s="48"/>
      <c r="C31" s="26"/>
      <c r="D31" s="26"/>
      <c r="E31" s="26"/>
      <c r="F31" s="27"/>
      <c r="G31" s="28"/>
      <c r="N31" s="13"/>
    </row>
    <row r="32" spans="1:14" ht="3.75" customHeight="1" thickBot="1" x14ac:dyDescent="0.3">
      <c r="A32" s="19"/>
      <c r="B32" s="20"/>
      <c r="C32" s="20"/>
      <c r="D32" s="20"/>
      <c r="E32" s="20"/>
      <c r="F32" s="21"/>
      <c r="G32" s="22"/>
      <c r="N32" s="13"/>
    </row>
    <row r="33" spans="1:15" ht="15.75" thickBot="1" x14ac:dyDescent="0.3">
      <c r="A33" s="19"/>
      <c r="B33" s="31" t="s">
        <v>3</v>
      </c>
      <c r="C33" s="21"/>
      <c r="D33" s="20"/>
      <c r="E33" s="20"/>
      <c r="F33" s="61"/>
      <c r="G33" s="22" t="str">
        <f>+IF(F33="",Справочник!$E$2,"")</f>
        <v>*</v>
      </c>
      <c r="I33" s="5" t="str">
        <f>+IF(AND(F33="",$I$75=TRUE),Справочник!$E$3,"")</f>
        <v/>
      </c>
      <c r="J33" s="29" t="str">
        <f>+IFERROR(IF(AND(_xlfn.NUMBERVALUE(F33)=0,F33&lt;&gt;"",I90=TRUE),Справочник!$E$12,""),Справочник!$E$12)</f>
        <v/>
      </c>
      <c r="K33" s="29"/>
      <c r="L33" s="29"/>
      <c r="M33" s="5" t="str">
        <f>+IF(AND(LEN(F33)&gt;$N33,F33&lt;&gt;"",$I$75=TRUE),Справочник!$E$10 &amp; $N33 &amp; Справочник!$E$11,"")</f>
        <v/>
      </c>
      <c r="N33" s="13">
        <v>300</v>
      </c>
      <c r="O33" s="32"/>
    </row>
    <row r="34" spans="1:15" ht="15.75" thickBot="1" x14ac:dyDescent="0.3">
      <c r="A34" s="19"/>
      <c r="B34" s="31"/>
      <c r="C34" s="21"/>
      <c r="D34" s="20"/>
      <c r="E34" s="20"/>
      <c r="F34" s="50" t="str">
        <f>+IF(OR(I33&lt;&gt;"",J33&lt;&gt;"",K33&lt;&gt;"",L33&lt;&gt;"",M33&lt;&gt;""),I33&amp;J33&amp;K33&amp;L33&amp;M33,"")</f>
        <v/>
      </c>
      <c r="G34" s="22"/>
      <c r="N34" s="13"/>
    </row>
    <row r="35" spans="1:15" ht="15.75" thickBot="1" x14ac:dyDescent="0.3">
      <c r="A35" s="19"/>
      <c r="B35" s="31" t="s">
        <v>486</v>
      </c>
      <c r="C35" s="21"/>
      <c r="D35" s="20"/>
      <c r="E35" s="20"/>
      <c r="F35" s="61"/>
      <c r="G35" s="22"/>
      <c r="J35" s="5" t="str">
        <f>+IF(AND(F35&lt;&gt;"",I75=TRUE),IFERROR(IF(SEARCH(".",F35)&lt;1,Справочник!$E$16,""),Справочник!$E$16),"")</f>
        <v/>
      </c>
      <c r="M35" s="5" t="str">
        <f>+IF(AND(LEN(F35)&gt;$N35,F35&lt;&gt;"",$I$75=TRUE),Справочник!$E$10 &amp; $N35 &amp; Справочник!$E$11,"")</f>
        <v/>
      </c>
      <c r="N35" s="13">
        <v>300</v>
      </c>
    </row>
    <row r="36" spans="1:15" ht="15.75" thickBot="1" x14ac:dyDescent="0.3">
      <c r="A36" s="19"/>
      <c r="B36" s="31"/>
      <c r="C36" s="21"/>
      <c r="D36" s="20"/>
      <c r="E36" s="20"/>
      <c r="F36" s="50" t="str">
        <f>+IF(OR(I35&lt;&gt;"",J35&lt;&gt;"",K35&lt;&gt;"",L35&lt;&gt;"",M35&lt;&gt;""),I35&amp;J35&amp;K35&amp;L35&amp;M35,"")</f>
        <v/>
      </c>
      <c r="G36" s="22"/>
      <c r="N36" s="13"/>
    </row>
    <row r="37" spans="1:15" ht="15.75" thickBot="1" x14ac:dyDescent="0.3">
      <c r="A37" s="19"/>
      <c r="B37" s="31" t="s">
        <v>4</v>
      </c>
      <c r="C37" s="21"/>
      <c r="D37" s="20"/>
      <c r="E37" s="20"/>
      <c r="F37" s="61"/>
      <c r="G37" s="22"/>
      <c r="J37" s="25" t="str">
        <f>+IF('Поиск ошибки раскладки'!$C$1=1,Справочник!$E$17,"")</f>
        <v/>
      </c>
      <c r="K37" s="25" t="str">
        <f>+IF(OR('Поиск ошибки раскладки'!$C$2=1,'Поиск ошибки раскладки'!$C$3=1),Справочник!$E$18,"")</f>
        <v/>
      </c>
      <c r="L37" s="25" t="str">
        <f>+IF('Поиск ошибки раскладки'!$C$4=1,Справочник!$E$19,"")</f>
        <v/>
      </c>
      <c r="M37" s="5" t="str">
        <f>+IF(AND(LEN(F37)&gt;$N37,F37&lt;&gt;"",$I$75=TRUE),Справочник!$E$10 &amp; $N37 &amp; Справочник!$E$11,"")</f>
        <v/>
      </c>
      <c r="N37" s="13">
        <v>300</v>
      </c>
    </row>
    <row r="38" spans="1:15" ht="15.75" thickBot="1" x14ac:dyDescent="0.3">
      <c r="A38" s="19"/>
      <c r="B38" s="31"/>
      <c r="C38" s="21"/>
      <c r="D38" s="20"/>
      <c r="E38" s="20"/>
      <c r="F38" s="50" t="str">
        <f>+IF(OR(I37&lt;&gt;"",J37&lt;&gt;"",K37&lt;&gt;"",L37&lt;&gt;"",M37&lt;&gt;""),I37&amp;J37&amp;K37&amp;L37&amp;M37,"")</f>
        <v/>
      </c>
      <c r="G38" s="22"/>
      <c r="J38" s="25"/>
      <c r="K38" s="25"/>
      <c r="L38" s="25"/>
      <c r="N38" s="13"/>
    </row>
    <row r="39" spans="1:15" ht="15.75" thickBot="1" x14ac:dyDescent="0.3">
      <c r="A39" s="19"/>
      <c r="B39" s="31" t="s">
        <v>503</v>
      </c>
      <c r="C39" s="21"/>
      <c r="D39" s="20"/>
      <c r="E39" s="20"/>
      <c r="F39" s="83"/>
      <c r="G39" s="22" t="str">
        <f>+IF(F39="",Справочник!$E$2,"")</f>
        <v>*</v>
      </c>
      <c r="I39" s="5" t="str">
        <f>+IF(AND(F39="",$I$75=TRUE),Справочник!$E$3,"")</f>
        <v/>
      </c>
      <c r="J39" s="29" t="str">
        <f>+IFERROR(IF(AND(_xlfn.NUMBERVALUE(F39)=0,F39&lt;&gt;"",I96=TRUE),Справочник!$E$12,""),Справочник!$E$12)</f>
        <v/>
      </c>
      <c r="K39" s="25"/>
      <c r="L39" s="25"/>
      <c r="M39" s="5" t="str">
        <f>+IF(AND(LEN(F39)&gt;$N39,F39&lt;&gt;"",$I$75=TRUE),Справочник!$E$10 &amp; $N39 &amp; Справочник!$E$11,"")</f>
        <v/>
      </c>
      <c r="N39" s="13">
        <v>255</v>
      </c>
    </row>
    <row r="40" spans="1:15" ht="15" customHeight="1" x14ac:dyDescent="0.25">
      <c r="A40" s="19"/>
      <c r="B40" s="31"/>
      <c r="C40" s="21"/>
      <c r="D40" s="20"/>
      <c r="E40" s="20"/>
      <c r="F40" s="50" t="str">
        <f>+IF(OR(I39&lt;&gt;"",J39&lt;&gt;"",K39&lt;&gt;"",L39&lt;&gt;"",M39&lt;&gt;""),I39&amp;J39&amp;K39&amp;L39&amp;M39,"")</f>
        <v/>
      </c>
      <c r="G40" s="22"/>
      <c r="J40" s="25"/>
      <c r="K40" s="25"/>
      <c r="L40" s="25"/>
      <c r="N40" s="13"/>
    </row>
    <row r="41" spans="1:15" ht="3.75" customHeight="1" x14ac:dyDescent="0.25">
      <c r="A41" s="19"/>
      <c r="B41" s="31"/>
      <c r="C41" s="21"/>
      <c r="D41" s="20"/>
      <c r="E41" s="20"/>
      <c r="F41" s="50"/>
      <c r="G41" s="22"/>
      <c r="J41" s="25"/>
      <c r="K41" s="25"/>
      <c r="L41" s="25"/>
      <c r="N41" s="13"/>
    </row>
    <row r="42" spans="1:15" ht="75" x14ac:dyDescent="0.25">
      <c r="B42" s="87" t="s">
        <v>561</v>
      </c>
      <c r="C42" s="27"/>
      <c r="D42" s="26"/>
      <c r="E42" s="26"/>
      <c r="F42" s="63"/>
      <c r="G42" s="28"/>
      <c r="J42" s="25"/>
      <c r="K42" s="25"/>
      <c r="L42" s="25"/>
      <c r="N42" s="13"/>
    </row>
    <row r="43" spans="1:15" x14ac:dyDescent="0.25">
      <c r="A43" s="19"/>
      <c r="B43" s="31"/>
      <c r="C43" s="21"/>
      <c r="D43" s="20"/>
      <c r="E43" s="20"/>
      <c r="F43" s="50"/>
      <c r="G43" s="22"/>
      <c r="J43" s="25"/>
      <c r="K43" s="25"/>
      <c r="L43" s="25"/>
      <c r="N43" s="13"/>
    </row>
    <row r="44" spans="1:15" x14ac:dyDescent="0.25">
      <c r="A44" s="19"/>
      <c r="B44" s="31"/>
      <c r="C44" s="21"/>
      <c r="D44" s="20"/>
      <c r="E44" s="20"/>
      <c r="F44" s="50"/>
      <c r="G44" s="22"/>
      <c r="J44" s="25"/>
      <c r="K44" s="25"/>
      <c r="L44" s="25"/>
      <c r="N44" s="13"/>
    </row>
    <row r="45" spans="1:15" x14ac:dyDescent="0.25">
      <c r="A45" s="19"/>
      <c r="B45" s="31"/>
      <c r="C45" s="21"/>
      <c r="D45" s="20"/>
      <c r="E45" s="20"/>
      <c r="F45" s="50"/>
      <c r="G45" s="22"/>
      <c r="J45" s="25"/>
      <c r="K45" s="25"/>
      <c r="L45" s="25"/>
      <c r="N45" s="13"/>
    </row>
    <row r="46" spans="1:15" ht="33" customHeight="1" x14ac:dyDescent="0.25">
      <c r="A46" s="19"/>
      <c r="B46" s="90" t="s">
        <v>487</v>
      </c>
      <c r="C46" s="90"/>
      <c r="D46" s="90"/>
      <c r="E46" s="90"/>
      <c r="F46" s="90"/>
      <c r="G46" s="22"/>
      <c r="N46" s="13"/>
    </row>
    <row r="47" spans="1:15" ht="30" x14ac:dyDescent="0.25">
      <c r="A47" s="19"/>
      <c r="B47" s="81" t="s">
        <v>516</v>
      </c>
      <c r="C47" s="79"/>
      <c r="D47" s="79"/>
      <c r="E47" s="79"/>
      <c r="F47" s="88"/>
      <c r="G47" s="80"/>
      <c r="J47" s="29"/>
      <c r="K47" s="29"/>
      <c r="L47" s="29"/>
      <c r="N47" s="13"/>
    </row>
    <row r="48" spans="1:15" ht="32.25" customHeight="1" x14ac:dyDescent="0.25">
      <c r="A48" s="19"/>
      <c r="B48" s="62"/>
      <c r="C48" s="33"/>
      <c r="D48" s="33"/>
      <c r="E48" s="33"/>
      <c r="F48" s="52" t="str">
        <f>+IF(OR(I47&lt;&gt;"",J47&lt;&gt;"",M47&lt;&gt;""),I47&amp;J47&amp;M47,"")</f>
        <v/>
      </c>
      <c r="G48" s="22"/>
      <c r="N48" s="13"/>
    </row>
    <row r="49" spans="1:14" x14ac:dyDescent="0.25">
      <c r="A49" s="19"/>
      <c r="B49" s="86" t="s">
        <v>488</v>
      </c>
      <c r="C49" s="34"/>
      <c r="D49" s="34"/>
      <c r="E49" s="34"/>
      <c r="F49" s="21"/>
      <c r="G49" s="22"/>
      <c r="N49" s="13"/>
    </row>
    <row r="50" spans="1:14" ht="3.75" customHeight="1" x14ac:dyDescent="0.25">
      <c r="A50" s="19"/>
      <c r="B50" s="34"/>
      <c r="C50" s="34"/>
      <c r="D50" s="34"/>
      <c r="E50" s="34"/>
      <c r="F50" s="21"/>
      <c r="G50" s="22"/>
      <c r="N50" s="13"/>
    </row>
    <row r="51" spans="1:14" x14ac:dyDescent="0.25">
      <c r="A51" s="19"/>
      <c r="B51" s="35" t="s">
        <v>8</v>
      </c>
      <c r="C51" s="36"/>
      <c r="D51" s="36"/>
      <c r="E51" s="36"/>
      <c r="F51" s="21"/>
      <c r="G51" s="22"/>
      <c r="N51" s="13"/>
    </row>
    <row r="52" spans="1:14" ht="15.75" thickBot="1" x14ac:dyDescent="0.3">
      <c r="A52" s="19"/>
      <c r="B52" s="35"/>
      <c r="C52" s="36"/>
      <c r="D52" s="36"/>
      <c r="E52" s="36"/>
      <c r="F52" s="21"/>
      <c r="G52" s="22"/>
      <c r="N52" s="13"/>
    </row>
    <row r="53" spans="1:14" ht="15.75" thickBot="1" x14ac:dyDescent="0.3">
      <c r="A53" s="19"/>
      <c r="B53" s="37" t="s">
        <v>5</v>
      </c>
      <c r="C53" s="21"/>
      <c r="D53" s="37"/>
      <c r="E53" s="37"/>
      <c r="F53" s="61"/>
      <c r="G53" s="22" t="str">
        <f>+IF(F53="",Справочник!$E$2,"")</f>
        <v>*</v>
      </c>
      <c r="I53" s="5" t="str">
        <f>+IF(AND(F53="",$I$75=TRUE),Справочник!$E$3,"")</f>
        <v/>
      </c>
      <c r="M53" s="5" t="str">
        <f>+IF(AND(LEN(F53)&gt;$N53,F53&lt;&gt;"",$I$75=TRUE),Справочник!$E$10 &amp; $N53 &amp; Справочник!$E$11,"")</f>
        <v/>
      </c>
      <c r="N53" s="13">
        <v>255</v>
      </c>
    </row>
    <row r="54" spans="1:14" ht="15.75" thickBot="1" x14ac:dyDescent="0.3">
      <c r="A54" s="19"/>
      <c r="B54" s="20"/>
      <c r="C54" s="37"/>
      <c r="D54" s="37"/>
      <c r="E54" s="37"/>
      <c r="F54" s="50" t="str">
        <f>+IF(OR(I53&lt;&gt;"",J53&lt;&gt;"",K53&lt;&gt;"",L53&lt;&gt;"",M53&lt;&gt;""),I53&amp;J53&amp;K53&amp;L53&amp;M53,"")</f>
        <v/>
      </c>
      <c r="G54" s="22"/>
      <c r="N54" s="13"/>
    </row>
    <row r="55" spans="1:14" ht="15.75" thickBot="1" x14ac:dyDescent="0.3">
      <c r="A55" s="19"/>
      <c r="B55" s="37" t="s">
        <v>9</v>
      </c>
      <c r="C55" s="21"/>
      <c r="D55" s="37"/>
      <c r="E55" s="37"/>
      <c r="F55" s="61"/>
      <c r="G55" s="22" t="str">
        <f>+IF(F55="",Справочник!$E$2,"")</f>
        <v>*</v>
      </c>
      <c r="I55" s="5" t="str">
        <f>+IF(AND(F55="",$I$75=TRUE),Справочник!$E$3,"")</f>
        <v/>
      </c>
      <c r="J55" s="29"/>
      <c r="K55" s="29"/>
      <c r="L55" s="29"/>
      <c r="M55" s="5" t="str">
        <f>+IF(AND(LEN(F55)&gt;$N55,F55&lt;&gt;"",$I$75=TRUE),Справочник!$E$10 &amp; $N55 &amp; Справочник!$E$11,"")</f>
        <v/>
      </c>
      <c r="N55" s="13">
        <v>255</v>
      </c>
    </row>
    <row r="56" spans="1:14" ht="15.75" thickBot="1" x14ac:dyDescent="0.3">
      <c r="A56" s="19"/>
      <c r="B56" s="20"/>
      <c r="C56" s="37"/>
      <c r="D56" s="37"/>
      <c r="E56" s="37"/>
      <c r="F56" s="50" t="str">
        <f>+IF(OR(I55&lt;&gt;"",J55&lt;&gt;"",K55&lt;&gt;"",L55&lt;&gt;"",M55&lt;&gt;""),I55&amp;J55&amp;K55&amp;L55&amp;M55,"")</f>
        <v/>
      </c>
      <c r="G56" s="22"/>
      <c r="N56" s="13"/>
    </row>
    <row r="57" spans="1:14" ht="15.75" thickBot="1" x14ac:dyDescent="0.3">
      <c r="A57" s="19"/>
      <c r="B57" s="37" t="s">
        <v>427</v>
      </c>
      <c r="C57" s="21"/>
      <c r="D57" s="38"/>
      <c r="E57" s="38"/>
      <c r="F57" s="61"/>
      <c r="G57" s="22" t="str">
        <f>+IF(F57="",Справочник!$E$2,"")</f>
        <v>*</v>
      </c>
      <c r="I57" s="5" t="str">
        <f>+IF(AND(F57="",$I$75=TRUE),Справочник!$E$3,"")</f>
        <v/>
      </c>
      <c r="N57" s="13"/>
    </row>
    <row r="58" spans="1:14" x14ac:dyDescent="0.25">
      <c r="A58" s="19"/>
      <c r="B58" s="20"/>
      <c r="C58" s="38"/>
      <c r="D58" s="38"/>
      <c r="E58" s="38"/>
      <c r="F58" s="50" t="str">
        <f>+IF(OR(I57&lt;&gt;"",J57&lt;&gt;"",K57&lt;&gt;"",L57&lt;&gt;"",M57&lt;&gt;""),I57&amp;J57&amp;K57&amp;L57&amp;M57,"")</f>
        <v/>
      </c>
      <c r="G58" s="22"/>
      <c r="N58" s="13"/>
    </row>
    <row r="59" spans="1:14" x14ac:dyDescent="0.25">
      <c r="A59" s="49"/>
      <c r="B59" s="39" t="s">
        <v>10</v>
      </c>
      <c r="C59" s="40"/>
      <c r="D59" s="41"/>
      <c r="E59" s="39"/>
      <c r="F59" s="41"/>
      <c r="G59" s="42"/>
      <c r="N59" s="13"/>
    </row>
    <row r="60" spans="1:14" ht="15.75" thickBot="1" x14ac:dyDescent="0.3">
      <c r="A60" s="19"/>
      <c r="B60" s="20"/>
      <c r="C60" s="20"/>
      <c r="D60" s="37"/>
      <c r="E60" s="37"/>
      <c r="F60" s="21"/>
      <c r="G60" s="22"/>
      <c r="N60" s="13"/>
    </row>
    <row r="61" spans="1:14" ht="15.75" thickBot="1" x14ac:dyDescent="0.3">
      <c r="A61" s="19"/>
      <c r="B61" s="37" t="s">
        <v>7</v>
      </c>
      <c r="C61" s="20"/>
      <c r="D61" s="21"/>
      <c r="E61" s="37"/>
      <c r="F61" s="61"/>
      <c r="G61" s="22" t="str">
        <f>+IF(AND($F$57=Справочник!$M$2,F61=""),Справочник!$E$2,"")</f>
        <v/>
      </c>
      <c r="I61" s="5" t="str">
        <f>+IF(AND($F$57=Справочник!$M$2,F61="",$I$75=TRUE),Справочник!$E$3,"")</f>
        <v/>
      </c>
      <c r="N61" s="13"/>
    </row>
    <row r="62" spans="1:14" ht="15.75" thickBot="1" x14ac:dyDescent="0.3">
      <c r="A62" s="19"/>
      <c r="B62" s="20"/>
      <c r="C62" s="20"/>
      <c r="D62" s="37"/>
      <c r="E62" s="37"/>
      <c r="F62" s="50" t="str">
        <f>+IF(OR(I61&lt;&gt;"",J61&lt;&gt;"",K61&lt;&gt;"",L61&lt;&gt;"",M61&lt;&gt;""),I61&amp;J61&amp;K61&amp;L61&amp;M61,"")</f>
        <v/>
      </c>
      <c r="G62" s="22"/>
      <c r="N62" s="13"/>
    </row>
    <row r="63" spans="1:14" ht="15.75" thickBot="1" x14ac:dyDescent="0.3">
      <c r="A63" s="19"/>
      <c r="B63" s="37" t="s">
        <v>11</v>
      </c>
      <c r="C63" s="20"/>
      <c r="D63" s="21"/>
      <c r="E63" s="37"/>
      <c r="F63" s="82"/>
      <c r="G63" s="22" t="str">
        <f>+IF(AND($F$57=Справочник!$M$2,F63=""),Справочник!$E$2,"")</f>
        <v/>
      </c>
      <c r="I63" s="5" t="str">
        <f>+IF(AND($F$57=Справочник!$M$2,F63="",$I$75=TRUE),Справочник!$E$3,"")</f>
        <v/>
      </c>
      <c r="N63" s="13"/>
    </row>
    <row r="64" spans="1:14" ht="15.75" thickBot="1" x14ac:dyDescent="0.3">
      <c r="A64" s="19"/>
      <c r="B64" s="20"/>
      <c r="C64" s="20"/>
      <c r="D64" s="37"/>
      <c r="E64" s="37"/>
      <c r="F64" s="50" t="str">
        <f>+IF(OR(I63&lt;&gt;"",J63&lt;&gt;"",K63&lt;&gt;"",L63&lt;&gt;"",M63&lt;&gt;""),I63&amp;J63&amp;K63&amp;L63&amp;M63,"")</f>
        <v/>
      </c>
      <c r="G64" s="22"/>
      <c r="N64" s="13"/>
    </row>
    <row r="65" spans="1:14" ht="15.75" thickBot="1" x14ac:dyDescent="0.3">
      <c r="A65" s="19"/>
      <c r="B65" s="37" t="s">
        <v>12</v>
      </c>
      <c r="C65" s="20"/>
      <c r="D65" s="21"/>
      <c r="E65" s="37"/>
      <c r="F65" s="61"/>
      <c r="G65" s="22" t="str">
        <f>+IF(AND($F$57=Справочник!$M$2,F65=""),Справочник!$E$2,"")</f>
        <v/>
      </c>
      <c r="I65" s="5" t="str">
        <f>+IF(AND($F$57=Справочник!$M$2,F65="",$I$75=TRUE),Справочник!$E$3,"")</f>
        <v/>
      </c>
      <c r="N65" s="13"/>
    </row>
    <row r="66" spans="1:14" x14ac:dyDescent="0.25">
      <c r="A66" s="19"/>
      <c r="B66" s="20"/>
      <c r="C66" s="20"/>
      <c r="D66" s="37"/>
      <c r="E66" s="37"/>
      <c r="F66" s="50" t="str">
        <f>+IF(OR(I65&lt;&gt;"",J65&lt;&gt;"",K65&lt;&gt;"",L65&lt;&gt;"",M65&lt;&gt;""),I65&amp;J65&amp;K65&amp;L65&amp;M65,"")</f>
        <v/>
      </c>
      <c r="G66" s="22"/>
      <c r="N66" s="13"/>
    </row>
    <row r="67" spans="1:14" x14ac:dyDescent="0.25">
      <c r="A67" s="19"/>
      <c r="B67" s="34" t="s">
        <v>13</v>
      </c>
      <c r="C67" s="34"/>
      <c r="D67" s="34"/>
      <c r="E67" s="34"/>
      <c r="F67" s="21"/>
      <c r="G67" s="22"/>
      <c r="N67" s="13"/>
    </row>
    <row r="68" spans="1:14" ht="15.75" thickBot="1" x14ac:dyDescent="0.3">
      <c r="A68" s="19"/>
      <c r="B68" s="34"/>
      <c r="C68" s="34"/>
      <c r="D68" s="34"/>
      <c r="E68" s="34"/>
      <c r="F68" s="21"/>
      <c r="G68" s="22"/>
      <c r="N68" s="13"/>
    </row>
    <row r="69" spans="1:14" ht="15.75" thickBot="1" x14ac:dyDescent="0.3">
      <c r="A69" s="19"/>
      <c r="B69" s="37" t="s">
        <v>5</v>
      </c>
      <c r="C69" s="21"/>
      <c r="D69" s="37"/>
      <c r="E69" s="37"/>
      <c r="F69" s="61"/>
      <c r="G69" s="22" t="str">
        <f>+IF(F69="",Справочник!$E$2,"")</f>
        <v>*</v>
      </c>
      <c r="I69" s="5" t="str">
        <f>+IF(AND(F69="",$I$75=TRUE),Справочник!$E$3,"")</f>
        <v/>
      </c>
      <c r="M69" s="5" t="str">
        <f>+IF(AND(LEN(F69)&gt;$N69,F69&lt;&gt;"",$I$75=TRUE),Справочник!$E$10 &amp; $N69 &amp; Справочник!$E$11,"")</f>
        <v/>
      </c>
      <c r="N69" s="13">
        <v>100</v>
      </c>
    </row>
    <row r="70" spans="1:14" ht="15.75" thickBot="1" x14ac:dyDescent="0.3">
      <c r="A70" s="19"/>
      <c r="B70" s="20"/>
      <c r="C70" s="37"/>
      <c r="D70" s="37"/>
      <c r="E70" s="37"/>
      <c r="F70" s="50" t="str">
        <f>+IF(OR(I69&lt;&gt;"",J69&lt;&gt;"",K69&lt;&gt;"",L69&lt;&gt;"",M69&lt;&gt;""),I69&amp;J69&amp;K69&amp;L69&amp;M69,"")</f>
        <v/>
      </c>
      <c r="G70" s="22"/>
      <c r="N70" s="13"/>
    </row>
    <row r="71" spans="1:14" ht="15.75" thickBot="1" x14ac:dyDescent="0.3">
      <c r="A71" s="19"/>
      <c r="B71" s="37" t="s">
        <v>9</v>
      </c>
      <c r="C71" s="21"/>
      <c r="D71" s="37"/>
      <c r="E71" s="37"/>
      <c r="F71" s="61"/>
      <c r="G71" s="22" t="str">
        <f>+IF(F71="",Справочник!$E$2,"")</f>
        <v>*</v>
      </c>
      <c r="I71" s="5" t="str">
        <f>+IF(AND(F71="",$I$75=TRUE),Справочник!$E$3,"")</f>
        <v/>
      </c>
      <c r="M71" s="5" t="str">
        <f>+IF(AND(LEN(F71)&gt;$N71,F71&lt;&gt;"",$I$75=TRUE),Справочник!$E$10 &amp; $N71 &amp; Справочник!$E$11,"")</f>
        <v/>
      </c>
      <c r="N71" s="13">
        <v>100</v>
      </c>
    </row>
    <row r="72" spans="1:14" ht="15.75" thickBot="1" x14ac:dyDescent="0.3">
      <c r="A72" s="19"/>
      <c r="B72" s="20"/>
      <c r="C72" s="37"/>
      <c r="D72" s="37"/>
      <c r="E72" s="37"/>
      <c r="F72" s="50" t="str">
        <f>+IF(OR(I71&lt;&gt;"",J71&lt;&gt;"",K71&lt;&gt;"",L71&lt;&gt;"",M71&lt;&gt;""),I71&amp;J71&amp;K71&amp;L71&amp;M71,"")</f>
        <v/>
      </c>
      <c r="G72" s="22"/>
      <c r="N72" s="13"/>
    </row>
    <row r="73" spans="1:14" ht="15.75" thickBot="1" x14ac:dyDescent="0.3">
      <c r="A73" s="19"/>
      <c r="B73" s="37" t="s">
        <v>3</v>
      </c>
      <c r="C73" s="21"/>
      <c r="D73" s="37"/>
      <c r="E73" s="37"/>
      <c r="F73" s="61"/>
      <c r="G73" s="22" t="str">
        <f>+IF(F73="",Справочник!$E$2,"")</f>
        <v>*</v>
      </c>
      <c r="I73" s="5" t="str">
        <f>+IF(AND(F73="",$I$75=TRUE),Справочник!$E$3,"")</f>
        <v/>
      </c>
      <c r="J73" s="29" t="str">
        <f>+IFERROR(IF(AND(_xlfn.NUMBERVALUE(F73)=0,F73&lt;&gt;"",I130=TRUE),Справочник!$E$12,""),Справочник!$E$12)</f>
        <v/>
      </c>
      <c r="K73" s="29"/>
      <c r="L73" s="29"/>
      <c r="M73" s="5" t="str">
        <f>+IF(AND(LEN(F73)&gt;$N73,F73&lt;&gt;"",$I$75=TRUE),Справочник!$E$10 &amp; $N73 &amp; Справочник!$E$11,"")</f>
        <v/>
      </c>
      <c r="N73" s="13">
        <v>50</v>
      </c>
    </row>
    <row r="74" spans="1:14" ht="14.25" customHeight="1" x14ac:dyDescent="0.25">
      <c r="A74" s="19"/>
      <c r="B74" s="37"/>
      <c r="C74" s="21"/>
      <c r="D74" s="37"/>
      <c r="E74" s="37"/>
      <c r="F74" s="50" t="str">
        <f>+IF(OR(I73&lt;&gt;"",J73&lt;&gt;"",K73&lt;&gt;"",L73&lt;&gt;"",M73&lt;&gt;""),I73&amp;J73&amp;K73&amp;L73&amp;M73,"")</f>
        <v/>
      </c>
      <c r="G74" s="22"/>
      <c r="N74" s="13"/>
    </row>
    <row r="75" spans="1:14" ht="52.5" customHeight="1" thickBot="1" x14ac:dyDescent="0.3">
      <c r="A75" s="43"/>
      <c r="B75" s="44"/>
      <c r="C75" s="44"/>
      <c r="D75" s="44"/>
      <c r="E75" s="44"/>
      <c r="F75" s="44"/>
      <c r="G75" s="45"/>
      <c r="I75" s="9" t="b">
        <v>0</v>
      </c>
      <c r="N75" s="13"/>
    </row>
  </sheetData>
  <sheetProtection algorithmName="SHA-512" hashValue="bQw+2FH28b+KKeOJti1ym/zwri+2VR7mHBs8WG1ZW4vUiOnD1V+E4XgDovfc7tbEEmWJU8fV7LIj3QPKreNvFw==" saltValue="a6x+TXhZFcnKLTZ7MP+3Yg==" spinCount="100000" sheet="1" formatColumns="0" selectLockedCells="1"/>
  <mergeCells count="1">
    <mergeCell ref="B46:F46"/>
  </mergeCells>
  <conditionalFormatting sqref="F7">
    <cfRule type="expression" dxfId="55" priority="50">
      <formula>IF(F8&lt;&gt;"",1,0)</formula>
    </cfRule>
  </conditionalFormatting>
  <conditionalFormatting sqref="F13">
    <cfRule type="expression" dxfId="54" priority="49">
      <formula>IF(F14&lt;&gt;"",1,0)</formula>
    </cfRule>
  </conditionalFormatting>
  <conditionalFormatting sqref="F18">
    <cfRule type="expression" dxfId="53" priority="47">
      <formula>IF(F19&lt;&gt;"",1,0)</formula>
    </cfRule>
  </conditionalFormatting>
  <conditionalFormatting sqref="F20">
    <cfRule type="expression" dxfId="52" priority="46">
      <formula>IF(F21&lt;&gt;"",1,0)</formula>
    </cfRule>
  </conditionalFormatting>
  <conditionalFormatting sqref="F3">
    <cfRule type="expression" dxfId="51" priority="74">
      <formula>IF(F4&lt;&gt;"",1,0)</formula>
    </cfRule>
  </conditionalFormatting>
  <conditionalFormatting sqref="F5">
    <cfRule type="expression" dxfId="50" priority="24">
      <formula>IF(F6&lt;&gt;"",1,0)</formula>
    </cfRule>
  </conditionalFormatting>
  <conditionalFormatting sqref="F9">
    <cfRule type="expression" dxfId="49" priority="23">
      <formula>IF(F10&lt;&gt;"",1,0)</formula>
    </cfRule>
  </conditionalFormatting>
  <conditionalFormatting sqref="F11">
    <cfRule type="expression" dxfId="48" priority="22">
      <formula>IF(F12&lt;&gt;"",1,0)</formula>
    </cfRule>
  </conditionalFormatting>
  <conditionalFormatting sqref="F22">
    <cfRule type="expression" dxfId="47" priority="20">
      <formula>IF(F23&lt;&gt;"",1,0)</formula>
    </cfRule>
  </conditionalFormatting>
  <conditionalFormatting sqref="F24">
    <cfRule type="expression" dxfId="46" priority="16">
      <formula>IF(F25&lt;&gt;"",1,0)</formula>
    </cfRule>
  </conditionalFormatting>
  <conditionalFormatting sqref="F26">
    <cfRule type="expression" dxfId="45" priority="15">
      <formula>IF(F27&lt;&gt;"",1,0)</formula>
    </cfRule>
  </conditionalFormatting>
  <conditionalFormatting sqref="F28">
    <cfRule type="expression" dxfId="44" priority="14">
      <formula>IF(F29&lt;&gt;"",1,0)</formula>
    </cfRule>
  </conditionalFormatting>
  <conditionalFormatting sqref="F33">
    <cfRule type="expression" dxfId="43" priority="13">
      <formula>IF(F34&lt;&gt;"",1,0)</formula>
    </cfRule>
  </conditionalFormatting>
  <conditionalFormatting sqref="F35">
    <cfRule type="expression" dxfId="42" priority="12">
      <formula>IF(F36&lt;&gt;"",1,0)</formula>
    </cfRule>
  </conditionalFormatting>
  <conditionalFormatting sqref="F37">
    <cfRule type="expression" dxfId="41" priority="11">
      <formula>IF(F38&lt;&gt;"",1,0)</formula>
    </cfRule>
  </conditionalFormatting>
  <conditionalFormatting sqref="F39">
    <cfRule type="expression" dxfId="40" priority="10">
      <formula>IF(F40&lt;&gt;"",1,0)</formula>
    </cfRule>
  </conditionalFormatting>
  <conditionalFormatting sqref="F53">
    <cfRule type="expression" dxfId="39" priority="9">
      <formula>IF(F54&lt;&gt;"",1,0)</formula>
    </cfRule>
  </conditionalFormatting>
  <conditionalFormatting sqref="F55">
    <cfRule type="expression" dxfId="38" priority="8">
      <formula>IF(F56&lt;&gt;"",1,0)</formula>
    </cfRule>
  </conditionalFormatting>
  <conditionalFormatting sqref="F57">
    <cfRule type="expression" dxfId="37" priority="7">
      <formula>IF(F58&lt;&gt;"",1,0)</formula>
    </cfRule>
  </conditionalFormatting>
  <conditionalFormatting sqref="F61">
    <cfRule type="expression" dxfId="36" priority="6">
      <formula>IF(F62&lt;&gt;"",1,0)</formula>
    </cfRule>
  </conditionalFormatting>
  <conditionalFormatting sqref="F63">
    <cfRule type="expression" dxfId="35" priority="5">
      <formula>IF(F64&lt;&gt;"",1,0)</formula>
    </cfRule>
  </conditionalFormatting>
  <conditionalFormatting sqref="F65">
    <cfRule type="expression" dxfId="34" priority="4">
      <formula>IF(F66&lt;&gt;"",1,0)</formula>
    </cfRule>
  </conditionalFormatting>
  <conditionalFormatting sqref="F69">
    <cfRule type="expression" dxfId="33" priority="3">
      <formula>IF(F70&lt;&gt;"",1,0)</formula>
    </cfRule>
  </conditionalFormatting>
  <conditionalFormatting sqref="F71">
    <cfRule type="expression" dxfId="32" priority="2">
      <formula>IF(F72&lt;&gt;"",1,0)</formula>
    </cfRule>
  </conditionalFormatting>
  <conditionalFormatting sqref="F73">
    <cfRule type="expression" dxfId="31" priority="1">
      <formula>IF(F74&lt;&gt;"",1,0)</formula>
    </cfRule>
  </conditionalFormatting>
  <dataValidations count="3">
    <dataValidation type="list" allowBlank="1" showInputMessage="1" showErrorMessage="1" sqref="F57">
      <formula1>ДаНет</formula1>
    </dataValidation>
    <dataValidation type="list" allowBlank="1" showInputMessage="1" showErrorMessage="1" sqref="F20">
      <formula1>Субъект_РФ</formula1>
    </dataValidation>
    <dataValidation type="whole" operator="greaterThanOrEqual" allowBlank="1" showInputMessage="1" showErrorMessage="1" sqref="F39">
      <formula1>1</formula1>
    </dataValidation>
  </dataValidations>
  <hyperlinks>
    <hyperlink ref="B49" location="'Опись документов'!A1" display="опись документов"/>
    <hyperlink ref="B42" location="'Инф-я о лицах'!A1" display="Сведения о лицах, указанных в части 1 статьи 15.1 Федерального закона от 18 июля 2009 года № 190-ФЗ, в отношении которых к заявлению прилагаются документы, предусмотренные пунктами 4 – 6  приложения 1 к Указанию Банка России от ___ № ___-У (лист 2)"/>
  </hyperlinks>
  <pageMargins left="0.7" right="0.7" top="0.75" bottom="0.75" header="0.3" footer="0.3"/>
  <pageSetup paperSize="9" scale="5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print="0" autoFill="0" autoLine="0" autoPict="0">
                <anchor>
                  <from>
                    <xdr:col>1</xdr:col>
                    <xdr:colOff>104775</xdr:colOff>
                    <xdr:row>74</xdr:row>
                    <xdr:rowOff>66675</xdr:rowOff>
                  </from>
                  <to>
                    <xdr:col>1</xdr:col>
                    <xdr:colOff>3629025</xdr:colOff>
                    <xdr:row>74</xdr:row>
                    <xdr:rowOff>323850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date" operator="lessThanOrEqual" allowBlank="1" showInputMessage="1" showErrorMessage="1">
          <x14:formula1>
            <xm:f>Справочник!$I$4</xm:f>
          </x14:formula1>
          <xm:sqref>F63</xm:sqref>
        </x14:dataValidation>
        <x14:dataValidation type="date" operator="lessThanOrEqual" allowBlank="1" showInputMessage="1" showErrorMessage="1">
          <x14:formula1>
            <xm:f>Справочник!$I$4</xm:f>
          </x14:formula1>
          <xm:sqref>F3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S301"/>
  <sheetViews>
    <sheetView zoomScale="70" zoomScaleNormal="70" workbookViewId="0">
      <selection activeCell="A2" sqref="A2"/>
    </sheetView>
  </sheetViews>
  <sheetFormatPr defaultRowHeight="15" x14ac:dyDescent="0.25"/>
  <cols>
    <col min="1" max="1" width="8.7109375" style="12" bestFit="1" customWidth="1"/>
    <col min="2" max="2" width="36.85546875" style="12" customWidth="1"/>
    <col min="3" max="4" width="29" style="12" customWidth="1"/>
    <col min="5" max="5" width="27.5703125" style="64" customWidth="1"/>
    <col min="6" max="6" width="51" style="12" bestFit="1" customWidth="1"/>
    <col min="7" max="7" width="77" style="3" customWidth="1"/>
    <col min="8" max="8" width="28.7109375" style="3" hidden="1" customWidth="1"/>
    <col min="9" max="9" width="32.5703125" hidden="1" customWidth="1"/>
    <col min="10" max="10" width="13.7109375" hidden="1" customWidth="1"/>
    <col min="11" max="11" width="13.5703125" hidden="1" customWidth="1"/>
    <col min="12" max="12" width="16.140625" hidden="1" customWidth="1"/>
    <col min="13" max="13" width="31.28515625" hidden="1" customWidth="1"/>
    <col min="14" max="14" width="14.42578125" hidden="1" customWidth="1"/>
    <col min="15" max="15" width="42.7109375" hidden="1" customWidth="1"/>
    <col min="16" max="16" width="26.140625" hidden="1" customWidth="1"/>
  </cols>
  <sheetData>
    <row r="1" spans="1:19" x14ac:dyDescent="0.25">
      <c r="A1" s="78" t="s">
        <v>501</v>
      </c>
      <c r="B1" s="78" t="s">
        <v>500</v>
      </c>
      <c r="C1" s="78" t="s">
        <v>499</v>
      </c>
      <c r="D1" s="78" t="s">
        <v>498</v>
      </c>
      <c r="E1" s="77" t="s">
        <v>497</v>
      </c>
      <c r="F1" s="76" t="s">
        <v>526</v>
      </c>
      <c r="G1" s="75" t="s">
        <v>418</v>
      </c>
      <c r="H1" s="75" t="s">
        <v>496</v>
      </c>
      <c r="I1" s="74" t="s">
        <v>495</v>
      </c>
      <c r="J1" s="74" t="s">
        <v>494</v>
      </c>
      <c r="K1" s="74" t="s">
        <v>493</v>
      </c>
      <c r="L1" s="74" t="s">
        <v>492</v>
      </c>
      <c r="M1" s="74" t="s">
        <v>502</v>
      </c>
      <c r="N1" s="74" t="s">
        <v>491</v>
      </c>
      <c r="O1" s="74" t="s">
        <v>490</v>
      </c>
      <c r="P1" s="74" t="s">
        <v>489</v>
      </c>
    </row>
    <row r="2" spans="1:19" x14ac:dyDescent="0.25">
      <c r="A2" s="68"/>
      <c r="B2" s="68"/>
      <c r="C2" s="68"/>
      <c r="D2" s="68"/>
      <c r="E2" s="73"/>
      <c r="F2" s="68"/>
      <c r="G2" s="72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" s="72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" s="13" t="str">
        <f>+IF(AND(Таблица2[Обяз.Фам]="",Таблица2[Обяз.Имя]="",Таблица2[Обяз.ИНН]="",Таблица2[Обяз должность?]=""),"",Справочник!$E$4)</f>
        <v/>
      </c>
      <c r="J2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" s="13" t="str">
        <f>+IF(AND(Таблица2[№п/п]&lt;&gt;"",Таблица2[Имя]=""),1,"")</f>
        <v/>
      </c>
      <c r="L2" s="13" t="str">
        <f>+IF(AND(Таблица2[№п/п]&lt;&gt;"",Таблица2[ИНН]=""),1,"")</f>
        <v/>
      </c>
      <c r="M2" s="13" t="str">
        <f>+IF(AND(Таблица2[№п/п]&lt;&gt;"",Таблица2[Категория должности]=""),1,"")</f>
        <v/>
      </c>
      <c r="N2" s="13" t="str">
        <f>+IF(OR(Таблица2[ИНН&lt;&gt;12]&lt;&gt;"",Таблица2[КонтролЧислоИНН]&lt;&gt;""),1,"")</f>
        <v/>
      </c>
      <c r="O2" s="5" t="str">
        <f>+IF(AND(Таблица2[ИНН]&lt;&gt;"",LEN(Таблица2[ИНН])&lt;&gt;12),Справочник!$E$8,"")</f>
        <v/>
      </c>
      <c r="P2" s="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S2" s="71"/>
    </row>
    <row r="3" spans="1:19" x14ac:dyDescent="0.25">
      <c r="A3" s="70"/>
      <c r="C3" s="68"/>
      <c r="D3" s="69"/>
      <c r="E3" s="67"/>
      <c r="F3" s="68"/>
      <c r="G3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3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3" s="13" t="str">
        <f>+IF(AND(Таблица2[Обяз.Фам]="",Таблица2[Обяз.Имя]="",Таблица2[Обяз.ИНН]="",Таблица2[Обяз должность?]=""),"",Справочник!$E$4)</f>
        <v/>
      </c>
      <c r="J3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3" s="13" t="str">
        <f>+IF(AND(Таблица2[№п/п]&lt;&gt;"",Таблица2[Имя]=""),1,"")</f>
        <v/>
      </c>
      <c r="L3" s="13" t="str">
        <f>+IF(AND(Таблица2[№п/п]&lt;&gt;"",Таблица2[ИНН]=""),1,"")</f>
        <v/>
      </c>
      <c r="M3" t="str">
        <f>+IF(AND(Таблица2[№п/п]&lt;&gt;"",Таблица2[Категория должности]=""),1,"")</f>
        <v/>
      </c>
      <c r="N3" s="13" t="str">
        <f>+IF(OR(Таблица2[ИНН&lt;&gt;12]&lt;&gt;"",Таблица2[КонтролЧислоИНН]&lt;&gt;""),1,"")</f>
        <v/>
      </c>
      <c r="O3" s="5" t="str">
        <f>+IF(AND(Таблица2[ИНН]&lt;&gt;"",LEN(Таблица2[ИНН])&lt;&gt;12),Справочник!$E$8,"")</f>
        <v/>
      </c>
      <c r="P3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4" spans="1:19" x14ac:dyDescent="0.25">
      <c r="A4" s="70"/>
      <c r="C4" s="68"/>
      <c r="D4" s="69"/>
      <c r="E4" s="67"/>
      <c r="F4" s="68"/>
      <c r="G4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4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4" s="13" t="str">
        <f>+IF(AND(Таблица2[Обяз.Фам]="",Таблица2[Обяз.Имя]="",Таблица2[Обяз.ИНН]="",Таблица2[Обяз должность?]=""),"",Справочник!$E$4)</f>
        <v/>
      </c>
      <c r="J4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4" s="13" t="str">
        <f>+IF(AND(Таблица2[№п/п]&lt;&gt;"",Таблица2[Имя]=""),1,"")</f>
        <v/>
      </c>
      <c r="L4" s="13" t="str">
        <f>+IF(AND(Таблица2[№п/п]&lt;&gt;"",Таблица2[ИНН]=""),1,"")</f>
        <v/>
      </c>
      <c r="M4" t="str">
        <f>+IF(AND(Таблица2[№п/п]&lt;&gt;"",Таблица2[Категория должности]=""),1,"")</f>
        <v/>
      </c>
      <c r="N4" s="13" t="str">
        <f>+IF(OR(Таблица2[ИНН&lt;&gt;12]&lt;&gt;"",Таблица2[КонтролЧислоИНН]&lt;&gt;""),1,"")</f>
        <v/>
      </c>
      <c r="O4" s="5" t="str">
        <f>+IF(AND(Таблица2[ИНН]&lt;&gt;"",LEN(Таблица2[ИНН])&lt;&gt;12),Справочник!$E$8,"")</f>
        <v/>
      </c>
      <c r="P4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5" spans="1:19" x14ac:dyDescent="0.25">
      <c r="A5" s="70"/>
      <c r="C5" s="68"/>
      <c r="D5" s="69"/>
      <c r="E5" s="67"/>
      <c r="F5" s="68"/>
      <c r="G5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5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5" s="13" t="str">
        <f>+IF(AND(Таблица2[Обяз.Фам]="",Таблица2[Обяз.Имя]="",Таблица2[Обяз.ИНН]="",Таблица2[Обяз должность?]=""),"",Справочник!$E$4)</f>
        <v/>
      </c>
      <c r="J5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5" s="13" t="str">
        <f>+IF(AND(Таблица2[№п/п]&lt;&gt;"",Таблица2[Имя]=""),1,"")</f>
        <v/>
      </c>
      <c r="L5" s="13" t="str">
        <f>+IF(AND(Таблица2[№п/п]&lt;&gt;"",Таблица2[ИНН]=""),1,"")</f>
        <v/>
      </c>
      <c r="M5" t="str">
        <f>+IF(AND(Таблица2[№п/п]&lt;&gt;"",Таблица2[Категория должности]=""),1,"")</f>
        <v/>
      </c>
      <c r="N5" s="13" t="str">
        <f>+IF(OR(Таблица2[ИНН&lt;&gt;12]&lt;&gt;"",Таблица2[КонтролЧислоИНН]&lt;&gt;""),1,"")</f>
        <v/>
      </c>
      <c r="O5" s="5" t="str">
        <f>+IF(AND(Таблица2[ИНН]&lt;&gt;"",LEN(Таблица2[ИНН])&lt;&gt;12),Справочник!$E$8,"")</f>
        <v/>
      </c>
      <c r="P5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6" spans="1:19" x14ac:dyDescent="0.25">
      <c r="A6" s="70"/>
      <c r="C6" s="68"/>
      <c r="D6" s="69"/>
      <c r="E6" s="67"/>
      <c r="F6" s="68"/>
      <c r="G6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6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6" s="13" t="str">
        <f>+IF(AND(Таблица2[Обяз.Фам]="",Таблица2[Обяз.Имя]="",Таблица2[Обяз.ИНН]="",Таблица2[Обяз должность?]=""),"",Справочник!$E$4)</f>
        <v/>
      </c>
      <c r="J6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6" s="13" t="str">
        <f>+IF(AND(Таблица2[№п/п]&lt;&gt;"",Таблица2[Имя]=""),1,"")</f>
        <v/>
      </c>
      <c r="L6" s="13" t="str">
        <f>+IF(AND(Таблица2[№п/п]&lt;&gt;"",Таблица2[ИНН]=""),1,"")</f>
        <v/>
      </c>
      <c r="M6" t="str">
        <f>+IF(AND(Таблица2[№п/п]&lt;&gt;"",Таблица2[Категория должности]=""),1,"")</f>
        <v/>
      </c>
      <c r="N6" s="13" t="str">
        <f>+IF(OR(Таблица2[ИНН&lt;&gt;12]&lt;&gt;"",Таблица2[КонтролЧислоИНН]&lt;&gt;""),1,"")</f>
        <v/>
      </c>
      <c r="O6" s="5" t="str">
        <f>+IF(AND(Таблица2[ИНН]&lt;&gt;"",LEN(Таблица2[ИНН])&lt;&gt;12),Справочник!$E$8,"")</f>
        <v/>
      </c>
      <c r="P6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7" spans="1:19" x14ac:dyDescent="0.25">
      <c r="A7" s="70"/>
      <c r="C7" s="68"/>
      <c r="D7" s="69"/>
      <c r="E7" s="67"/>
      <c r="F7" s="68"/>
      <c r="G7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7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7" s="13" t="str">
        <f>+IF(AND(Таблица2[Обяз.Фам]="",Таблица2[Обяз.Имя]="",Таблица2[Обяз.ИНН]="",Таблица2[Обяз должность?]=""),"",Справочник!$E$4)</f>
        <v/>
      </c>
      <c r="J7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7" s="13" t="str">
        <f>+IF(AND(Таблица2[№п/п]&lt;&gt;"",Таблица2[Имя]=""),1,"")</f>
        <v/>
      </c>
      <c r="L7" s="13" t="str">
        <f>+IF(AND(Таблица2[№п/п]&lt;&gt;"",Таблица2[ИНН]=""),1,"")</f>
        <v/>
      </c>
      <c r="M7" t="str">
        <f>+IF(AND(Таблица2[№п/п]&lt;&gt;"",Таблица2[Категория должности]=""),1,"")</f>
        <v/>
      </c>
      <c r="N7" s="13" t="str">
        <f>+IF(OR(Таблица2[ИНН&lt;&gt;12]&lt;&gt;"",Таблица2[КонтролЧислоИНН]&lt;&gt;""),1,"")</f>
        <v/>
      </c>
      <c r="O7" s="5" t="str">
        <f>+IF(AND(Таблица2[ИНН]&lt;&gt;"",LEN(Таблица2[ИНН])&lt;&gt;12),Справочник!$E$8,"")</f>
        <v/>
      </c>
      <c r="P7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8" spans="1:19" x14ac:dyDescent="0.25">
      <c r="A8" s="70"/>
      <c r="C8" s="68"/>
      <c r="D8" s="69"/>
      <c r="E8" s="67"/>
      <c r="F8" s="68"/>
      <c r="G8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8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8" s="13" t="str">
        <f>+IF(AND(Таблица2[Обяз.Фам]="",Таблица2[Обяз.Имя]="",Таблица2[Обяз.ИНН]="",Таблица2[Обяз должность?]=""),"",Справочник!$E$4)</f>
        <v/>
      </c>
      <c r="J8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8" s="13" t="str">
        <f>+IF(AND(Таблица2[№п/п]&lt;&gt;"",Таблица2[Имя]=""),1,"")</f>
        <v/>
      </c>
      <c r="L8" s="13" t="str">
        <f>+IF(AND(Таблица2[№п/п]&lt;&gt;"",Таблица2[ИНН]=""),1,"")</f>
        <v/>
      </c>
      <c r="M8" t="str">
        <f>+IF(AND(Таблица2[№п/п]&lt;&gt;"",Таблица2[Категория должности]=""),1,"")</f>
        <v/>
      </c>
      <c r="N8" s="13" t="str">
        <f>+IF(OR(Таблица2[ИНН&lt;&gt;12]&lt;&gt;"",Таблица2[КонтролЧислоИНН]&lt;&gt;""),1,"")</f>
        <v/>
      </c>
      <c r="O8" s="5" t="str">
        <f>+IF(AND(Таблица2[ИНН]&lt;&gt;"",LEN(Таблица2[ИНН])&lt;&gt;12),Справочник!$E$8,"")</f>
        <v/>
      </c>
      <c r="P8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9" spans="1:19" x14ac:dyDescent="0.25">
      <c r="A9" s="70"/>
      <c r="C9" s="68"/>
      <c r="D9" s="69"/>
      <c r="E9" s="67"/>
      <c r="F9" s="68"/>
      <c r="G9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9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9" s="13" t="str">
        <f>+IF(AND(Таблица2[Обяз.Фам]="",Таблица2[Обяз.Имя]="",Таблица2[Обяз.ИНН]="",Таблица2[Обяз должность?]=""),"",Справочник!$E$4)</f>
        <v/>
      </c>
      <c r="J9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9" s="13" t="str">
        <f>+IF(AND(Таблица2[№п/п]&lt;&gt;"",Таблица2[Имя]=""),1,"")</f>
        <v/>
      </c>
      <c r="L9" s="13" t="str">
        <f>+IF(AND(Таблица2[№п/п]&lt;&gt;"",Таблица2[ИНН]=""),1,"")</f>
        <v/>
      </c>
      <c r="M9" t="str">
        <f>+IF(AND(Таблица2[№п/п]&lt;&gt;"",Таблица2[Категория должности]=""),1,"")</f>
        <v/>
      </c>
      <c r="N9" s="13" t="str">
        <f>+IF(OR(Таблица2[ИНН&lt;&gt;12]&lt;&gt;"",Таблица2[КонтролЧислоИНН]&lt;&gt;""),1,"")</f>
        <v/>
      </c>
      <c r="O9" s="5" t="str">
        <f>+IF(AND(Таблица2[ИНН]&lt;&gt;"",LEN(Таблица2[ИНН])&lt;&gt;12),Справочник!$E$8,"")</f>
        <v/>
      </c>
      <c r="P9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0" spans="1:19" x14ac:dyDescent="0.25">
      <c r="A10" s="70"/>
      <c r="C10" s="68"/>
      <c r="D10" s="69"/>
      <c r="E10" s="67"/>
      <c r="F10" s="68"/>
      <c r="G10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0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0" s="13" t="str">
        <f>+IF(AND(Таблица2[Обяз.Фам]="",Таблица2[Обяз.Имя]="",Таблица2[Обяз.ИНН]="",Таблица2[Обяз должность?]=""),"",Справочник!$E$4)</f>
        <v/>
      </c>
      <c r="J10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0" s="13" t="str">
        <f>+IF(AND(Таблица2[№п/п]&lt;&gt;"",Таблица2[Имя]=""),1,"")</f>
        <v/>
      </c>
      <c r="L10" s="13" t="str">
        <f>+IF(AND(Таблица2[№п/п]&lt;&gt;"",Таблица2[ИНН]=""),1,"")</f>
        <v/>
      </c>
      <c r="M10" t="str">
        <f>+IF(AND(Таблица2[№п/п]&lt;&gt;"",Таблица2[Категория должности]=""),1,"")</f>
        <v/>
      </c>
      <c r="N10" s="13" t="str">
        <f>+IF(OR(Таблица2[ИНН&lt;&gt;12]&lt;&gt;"",Таблица2[КонтролЧислоИНН]&lt;&gt;""),1,"")</f>
        <v/>
      </c>
      <c r="O10" s="5" t="str">
        <f>+IF(AND(Таблица2[ИНН]&lt;&gt;"",LEN(Таблица2[ИНН])&lt;&gt;12),Справочник!$E$8,"")</f>
        <v/>
      </c>
      <c r="P10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1" spans="1:19" x14ac:dyDescent="0.25">
      <c r="A11" s="70"/>
      <c r="C11" s="68"/>
      <c r="D11" s="69"/>
      <c r="E11" s="67"/>
      <c r="F11" s="68"/>
      <c r="G11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1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1" s="13" t="str">
        <f>+IF(AND(Таблица2[Обяз.Фам]="",Таблица2[Обяз.Имя]="",Таблица2[Обяз.ИНН]="",Таблица2[Обяз должность?]=""),"",Справочник!$E$4)</f>
        <v/>
      </c>
      <c r="J11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1" s="13" t="str">
        <f>+IF(AND(Таблица2[№п/п]&lt;&gt;"",Таблица2[Имя]=""),1,"")</f>
        <v/>
      </c>
      <c r="L11" s="13" t="str">
        <f>+IF(AND(Таблица2[№п/п]&lt;&gt;"",Таблица2[ИНН]=""),1,"")</f>
        <v/>
      </c>
      <c r="M11" t="str">
        <f>+IF(AND(Таблица2[№п/п]&lt;&gt;"",Таблица2[Категория должности]=""),1,"")</f>
        <v/>
      </c>
      <c r="N11" s="13" t="str">
        <f>+IF(OR(Таблица2[ИНН&lt;&gt;12]&lt;&gt;"",Таблица2[КонтролЧислоИНН]&lt;&gt;""),1,"")</f>
        <v/>
      </c>
      <c r="O11" s="5" t="str">
        <f>+IF(AND(Таблица2[ИНН]&lt;&gt;"",LEN(Таблица2[ИНН])&lt;&gt;12),Справочник!$E$8,"")</f>
        <v/>
      </c>
      <c r="P11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2" spans="1:19" x14ac:dyDescent="0.25">
      <c r="A12" s="70"/>
      <c r="C12" s="68"/>
      <c r="D12" s="69"/>
      <c r="E12" s="67"/>
      <c r="F12" s="68"/>
      <c r="G12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2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2" s="13" t="str">
        <f>+IF(AND(Таблица2[Обяз.Фам]="",Таблица2[Обяз.Имя]="",Таблица2[Обяз.ИНН]="",Таблица2[Обяз должность?]=""),"",Справочник!$E$4)</f>
        <v/>
      </c>
      <c r="J12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2" s="13" t="str">
        <f>+IF(AND(Таблица2[№п/п]&lt;&gt;"",Таблица2[Имя]=""),1,"")</f>
        <v/>
      </c>
      <c r="L12" s="13" t="str">
        <f>+IF(AND(Таблица2[№п/п]&lt;&gt;"",Таблица2[ИНН]=""),1,"")</f>
        <v/>
      </c>
      <c r="M12" t="str">
        <f>+IF(AND(Таблица2[№п/п]&lt;&gt;"",Таблица2[Категория должности]=""),1,"")</f>
        <v/>
      </c>
      <c r="N12" s="13" t="str">
        <f>+IF(OR(Таблица2[ИНН&lt;&gt;12]&lt;&gt;"",Таблица2[КонтролЧислоИНН]&lt;&gt;""),1,"")</f>
        <v/>
      </c>
      <c r="O12" s="5" t="str">
        <f>+IF(AND(Таблица2[ИНН]&lt;&gt;"",LEN(Таблица2[ИНН])&lt;&gt;12),Справочник!$E$8,"")</f>
        <v/>
      </c>
      <c r="P12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3" spans="1:19" x14ac:dyDescent="0.25">
      <c r="A13" s="70"/>
      <c r="C13" s="68"/>
      <c r="D13" s="69"/>
      <c r="E13" s="67"/>
      <c r="F13" s="68"/>
      <c r="G13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3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3" s="13" t="str">
        <f>+IF(AND(Таблица2[Обяз.Фам]="",Таблица2[Обяз.Имя]="",Таблица2[Обяз.ИНН]="",Таблица2[Обяз должность?]=""),"",Справочник!$E$4)</f>
        <v/>
      </c>
      <c r="J13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3" s="13" t="str">
        <f>+IF(AND(Таблица2[№п/п]&lt;&gt;"",Таблица2[Имя]=""),1,"")</f>
        <v/>
      </c>
      <c r="L13" s="13" t="str">
        <f>+IF(AND(Таблица2[№п/п]&lt;&gt;"",Таблица2[ИНН]=""),1,"")</f>
        <v/>
      </c>
      <c r="M13" t="str">
        <f>+IF(AND(Таблица2[№п/п]&lt;&gt;"",Таблица2[Категория должности]=""),1,"")</f>
        <v/>
      </c>
      <c r="N13" s="13" t="str">
        <f>+IF(OR(Таблица2[ИНН&lt;&gt;12]&lt;&gt;"",Таблица2[КонтролЧислоИНН]&lt;&gt;""),1,"")</f>
        <v/>
      </c>
      <c r="O13" s="5" t="str">
        <f>+IF(AND(Таблица2[ИНН]&lt;&gt;"",LEN(Таблица2[ИНН])&lt;&gt;12),Справочник!$E$8,"")</f>
        <v/>
      </c>
      <c r="P13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4" spans="1:19" x14ac:dyDescent="0.25">
      <c r="A14" s="70"/>
      <c r="C14" s="68"/>
      <c r="D14" s="69"/>
      <c r="E14" s="67"/>
      <c r="F14" s="68"/>
      <c r="G14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4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4" s="13" t="str">
        <f>+IF(AND(Таблица2[Обяз.Фам]="",Таблица2[Обяз.Имя]="",Таблица2[Обяз.ИНН]="",Таблица2[Обяз должность?]=""),"",Справочник!$E$4)</f>
        <v/>
      </c>
      <c r="J14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4" s="13" t="str">
        <f>+IF(AND(Таблица2[№п/п]&lt;&gt;"",Таблица2[Имя]=""),1,"")</f>
        <v/>
      </c>
      <c r="L14" s="13" t="str">
        <f>+IF(AND(Таблица2[№п/п]&lt;&gt;"",Таблица2[ИНН]=""),1,"")</f>
        <v/>
      </c>
      <c r="M14" t="str">
        <f>+IF(AND(Таблица2[№п/п]&lt;&gt;"",Таблица2[Категория должности]=""),1,"")</f>
        <v/>
      </c>
      <c r="N14" s="13" t="str">
        <f>+IF(OR(Таблица2[ИНН&lt;&gt;12]&lt;&gt;"",Таблица2[КонтролЧислоИНН]&lt;&gt;""),1,"")</f>
        <v/>
      </c>
      <c r="O14" s="5" t="str">
        <f>+IF(AND(Таблица2[ИНН]&lt;&gt;"",LEN(Таблица2[ИНН])&lt;&gt;12),Справочник!$E$8,"")</f>
        <v/>
      </c>
      <c r="P14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5" spans="1:19" x14ac:dyDescent="0.25">
      <c r="A15" s="70"/>
      <c r="C15" s="68"/>
      <c r="D15" s="69"/>
      <c r="E15" s="67"/>
      <c r="F15" s="68"/>
      <c r="G15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5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5" s="13" t="str">
        <f>+IF(AND(Таблица2[Обяз.Фам]="",Таблица2[Обяз.Имя]="",Таблица2[Обяз.ИНН]="",Таблица2[Обяз должность?]=""),"",Справочник!$E$4)</f>
        <v/>
      </c>
      <c r="J15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5" s="13" t="str">
        <f>+IF(AND(Таблица2[№п/п]&lt;&gt;"",Таблица2[Имя]=""),1,"")</f>
        <v/>
      </c>
      <c r="L15" s="13" t="str">
        <f>+IF(AND(Таблица2[№п/п]&lt;&gt;"",Таблица2[ИНН]=""),1,"")</f>
        <v/>
      </c>
      <c r="M15" t="str">
        <f>+IF(AND(Таблица2[№п/п]&lt;&gt;"",Таблица2[Категория должности]=""),1,"")</f>
        <v/>
      </c>
      <c r="N15" s="13" t="str">
        <f>+IF(OR(Таблица2[ИНН&lt;&gt;12]&lt;&gt;"",Таблица2[КонтролЧислоИНН]&lt;&gt;""),1,"")</f>
        <v/>
      </c>
      <c r="O15" s="5" t="str">
        <f>+IF(AND(Таблица2[ИНН]&lt;&gt;"",LEN(Таблица2[ИНН])&lt;&gt;12),Справочник!$E$8,"")</f>
        <v/>
      </c>
      <c r="P15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6" spans="1:19" x14ac:dyDescent="0.25">
      <c r="A16" s="70"/>
      <c r="C16" s="68"/>
      <c r="D16" s="69"/>
      <c r="E16" s="67"/>
      <c r="F16" s="68"/>
      <c r="G16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6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6" s="13" t="str">
        <f>+IF(AND(Таблица2[Обяз.Фам]="",Таблица2[Обяз.Имя]="",Таблица2[Обяз.ИНН]="",Таблица2[Обяз должность?]=""),"",Справочник!$E$4)</f>
        <v/>
      </c>
      <c r="J16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6" s="13" t="str">
        <f>+IF(AND(Таблица2[№п/п]&lt;&gt;"",Таблица2[Имя]=""),1,"")</f>
        <v/>
      </c>
      <c r="L16" s="13" t="str">
        <f>+IF(AND(Таблица2[№п/п]&lt;&gt;"",Таблица2[ИНН]=""),1,"")</f>
        <v/>
      </c>
      <c r="M16" t="str">
        <f>+IF(AND(Таблица2[№п/п]&lt;&gt;"",Таблица2[Категория должности]=""),1,"")</f>
        <v/>
      </c>
      <c r="N16" s="13" t="str">
        <f>+IF(OR(Таблица2[ИНН&lt;&gt;12]&lt;&gt;"",Таблица2[КонтролЧислоИНН]&lt;&gt;""),1,"")</f>
        <v/>
      </c>
      <c r="O16" s="5" t="str">
        <f>+IF(AND(Таблица2[ИНН]&lt;&gt;"",LEN(Таблица2[ИНН])&lt;&gt;12),Справочник!$E$8,"")</f>
        <v/>
      </c>
      <c r="P16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7" spans="1:16" x14ac:dyDescent="0.25">
      <c r="A17" s="70"/>
      <c r="C17" s="68"/>
      <c r="D17" s="69"/>
      <c r="E17" s="67"/>
      <c r="F17" s="68"/>
      <c r="G17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7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7" s="13" t="str">
        <f>+IF(AND(Таблица2[Обяз.Фам]="",Таблица2[Обяз.Имя]="",Таблица2[Обяз.ИНН]="",Таблица2[Обяз должность?]=""),"",Справочник!$E$4)</f>
        <v/>
      </c>
      <c r="J17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7" s="13" t="str">
        <f>+IF(AND(Таблица2[№п/п]&lt;&gt;"",Таблица2[Имя]=""),1,"")</f>
        <v/>
      </c>
      <c r="L17" s="13" t="str">
        <f>+IF(AND(Таблица2[№п/п]&lt;&gt;"",Таблица2[ИНН]=""),1,"")</f>
        <v/>
      </c>
      <c r="M17" t="str">
        <f>+IF(AND(Таблица2[№п/п]&lt;&gt;"",Таблица2[Категория должности]=""),1,"")</f>
        <v/>
      </c>
      <c r="N17" s="13" t="str">
        <f>+IF(OR(Таблица2[ИНН&lt;&gt;12]&lt;&gt;"",Таблица2[КонтролЧислоИНН]&lt;&gt;""),1,"")</f>
        <v/>
      </c>
      <c r="O17" s="5" t="str">
        <f>+IF(AND(Таблица2[ИНН]&lt;&gt;"",LEN(Таблица2[ИНН])&lt;&gt;12),Справочник!$E$8,"")</f>
        <v/>
      </c>
      <c r="P17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8" spans="1:16" x14ac:dyDescent="0.25">
      <c r="A18" s="70"/>
      <c r="C18" s="68"/>
      <c r="D18" s="69"/>
      <c r="E18" s="67"/>
      <c r="F18" s="68"/>
      <c r="G18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8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8" s="13" t="str">
        <f>+IF(AND(Таблица2[Обяз.Фам]="",Таблица2[Обяз.Имя]="",Таблица2[Обяз.ИНН]="",Таблица2[Обяз должность?]=""),"",Справочник!$E$4)</f>
        <v/>
      </c>
      <c r="J18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8" s="13" t="str">
        <f>+IF(AND(Таблица2[№п/п]&lt;&gt;"",Таблица2[Имя]=""),1,"")</f>
        <v/>
      </c>
      <c r="L18" s="13" t="str">
        <f>+IF(AND(Таблица2[№п/п]&lt;&gt;"",Таблица2[ИНН]=""),1,"")</f>
        <v/>
      </c>
      <c r="M18" t="str">
        <f>+IF(AND(Таблица2[№п/п]&lt;&gt;"",Таблица2[Категория должности]=""),1,"")</f>
        <v/>
      </c>
      <c r="N18" s="13" t="str">
        <f>+IF(OR(Таблица2[ИНН&lt;&gt;12]&lt;&gt;"",Таблица2[КонтролЧислоИНН]&lt;&gt;""),1,"")</f>
        <v/>
      </c>
      <c r="O18" s="5" t="str">
        <f>+IF(AND(Таблица2[ИНН]&lt;&gt;"",LEN(Таблица2[ИНН])&lt;&gt;12),Справочник!$E$8,"")</f>
        <v/>
      </c>
      <c r="P18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9" spans="1:16" x14ac:dyDescent="0.25">
      <c r="A19" s="70"/>
      <c r="C19" s="68"/>
      <c r="D19" s="69"/>
      <c r="E19" s="67"/>
      <c r="F19" s="68"/>
      <c r="G19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9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9" s="13" t="str">
        <f>+IF(AND(Таблица2[Обяз.Фам]="",Таблица2[Обяз.Имя]="",Таблица2[Обяз.ИНН]="",Таблица2[Обяз должность?]=""),"",Справочник!$E$4)</f>
        <v/>
      </c>
      <c r="J19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9" s="13" t="str">
        <f>+IF(AND(Таблица2[№п/п]&lt;&gt;"",Таблица2[Имя]=""),1,"")</f>
        <v/>
      </c>
      <c r="L19" s="13" t="str">
        <f>+IF(AND(Таблица2[№п/п]&lt;&gt;"",Таблица2[ИНН]=""),1,"")</f>
        <v/>
      </c>
      <c r="M19" t="str">
        <f>+IF(AND(Таблица2[№п/п]&lt;&gt;"",Таблица2[Категория должности]=""),1,"")</f>
        <v/>
      </c>
      <c r="N19" s="13" t="str">
        <f>+IF(OR(Таблица2[ИНН&lt;&gt;12]&lt;&gt;"",Таблица2[КонтролЧислоИНН]&lt;&gt;""),1,"")</f>
        <v/>
      </c>
      <c r="O19" s="5" t="str">
        <f>+IF(AND(Таблица2[ИНН]&lt;&gt;"",LEN(Таблица2[ИНН])&lt;&gt;12),Справочник!$E$8,"")</f>
        <v/>
      </c>
      <c r="P19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0" spans="1:16" x14ac:dyDescent="0.25">
      <c r="A20" s="70"/>
      <c r="C20" s="68"/>
      <c r="D20" s="69"/>
      <c r="E20" s="67"/>
      <c r="F20" s="68"/>
      <c r="G20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0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0" s="13" t="str">
        <f>+IF(AND(Таблица2[Обяз.Фам]="",Таблица2[Обяз.Имя]="",Таблица2[Обяз.ИНН]="",Таблица2[Обяз должность?]=""),"",Справочник!$E$4)</f>
        <v/>
      </c>
      <c r="J20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0" s="13" t="str">
        <f>+IF(AND(Таблица2[№п/п]&lt;&gt;"",Таблица2[Имя]=""),1,"")</f>
        <v/>
      </c>
      <c r="L20" s="13" t="str">
        <f>+IF(AND(Таблица2[№п/п]&lt;&gt;"",Таблица2[ИНН]=""),1,"")</f>
        <v/>
      </c>
      <c r="M20" t="str">
        <f>+IF(AND(Таблица2[№п/п]&lt;&gt;"",Таблица2[Категория должности]=""),1,"")</f>
        <v/>
      </c>
      <c r="N20" s="13" t="str">
        <f>+IF(OR(Таблица2[ИНН&lt;&gt;12]&lt;&gt;"",Таблица2[КонтролЧислоИНН]&lt;&gt;""),1,"")</f>
        <v/>
      </c>
      <c r="O20" s="5" t="str">
        <f>+IF(AND(Таблица2[ИНН]&lt;&gt;"",LEN(Таблица2[ИНН])&lt;&gt;12),Справочник!$E$8,"")</f>
        <v/>
      </c>
      <c r="P20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1" spans="1:16" x14ac:dyDescent="0.25">
      <c r="A21" s="70"/>
      <c r="C21" s="68"/>
      <c r="D21" s="69"/>
      <c r="E21" s="67"/>
      <c r="F21" s="68"/>
      <c r="G21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1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1" s="13" t="str">
        <f>+IF(AND(Таблица2[Обяз.Фам]="",Таблица2[Обяз.Имя]="",Таблица2[Обяз.ИНН]="",Таблица2[Обяз должность?]=""),"",Справочник!$E$4)</f>
        <v/>
      </c>
      <c r="J21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1" s="13" t="str">
        <f>+IF(AND(Таблица2[№п/п]&lt;&gt;"",Таблица2[Имя]=""),1,"")</f>
        <v/>
      </c>
      <c r="L21" s="13" t="str">
        <f>+IF(AND(Таблица2[№п/п]&lt;&gt;"",Таблица2[ИНН]=""),1,"")</f>
        <v/>
      </c>
      <c r="M21" t="str">
        <f>+IF(AND(Таблица2[№п/п]&lt;&gt;"",Таблица2[Категория должности]=""),1,"")</f>
        <v/>
      </c>
      <c r="N21" s="13" t="str">
        <f>+IF(OR(Таблица2[ИНН&lt;&gt;12]&lt;&gt;"",Таблица2[КонтролЧислоИНН]&lt;&gt;""),1,"")</f>
        <v/>
      </c>
      <c r="O21" s="5" t="str">
        <f>+IF(AND(Таблица2[ИНН]&lt;&gt;"",LEN(Таблица2[ИНН])&lt;&gt;12),Справочник!$E$8,"")</f>
        <v/>
      </c>
      <c r="P21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2" spans="1:16" x14ac:dyDescent="0.25">
      <c r="A22" s="70"/>
      <c r="C22" s="68"/>
      <c r="D22" s="69"/>
      <c r="E22" s="67"/>
      <c r="F22" s="68"/>
      <c r="G22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2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2" s="13" t="str">
        <f>+IF(AND(Таблица2[Обяз.Фам]="",Таблица2[Обяз.Имя]="",Таблица2[Обяз.ИНН]="",Таблица2[Обяз должность?]=""),"",Справочник!$E$4)</f>
        <v/>
      </c>
      <c r="J22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2" s="13" t="str">
        <f>+IF(AND(Таблица2[№п/п]&lt;&gt;"",Таблица2[Имя]=""),1,"")</f>
        <v/>
      </c>
      <c r="L22" s="13" t="str">
        <f>+IF(AND(Таблица2[№п/п]&lt;&gt;"",Таблица2[ИНН]=""),1,"")</f>
        <v/>
      </c>
      <c r="M22" t="str">
        <f>+IF(AND(Таблица2[№п/п]&lt;&gt;"",Таблица2[Категория должности]=""),1,"")</f>
        <v/>
      </c>
      <c r="N22" s="13" t="str">
        <f>+IF(OR(Таблица2[ИНН&lt;&gt;12]&lt;&gt;"",Таблица2[КонтролЧислоИНН]&lt;&gt;""),1,"")</f>
        <v/>
      </c>
      <c r="O22" s="5" t="str">
        <f>+IF(AND(Таблица2[ИНН]&lt;&gt;"",LEN(Таблица2[ИНН])&lt;&gt;12),Справочник!$E$8,"")</f>
        <v/>
      </c>
      <c r="P22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3" spans="1:16" x14ac:dyDescent="0.25">
      <c r="A23" s="70"/>
      <c r="C23" s="68"/>
      <c r="D23" s="69"/>
      <c r="E23" s="67"/>
      <c r="F23" s="68"/>
      <c r="G23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3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3" s="13" t="str">
        <f>+IF(AND(Таблица2[Обяз.Фам]="",Таблица2[Обяз.Имя]="",Таблица2[Обяз.ИНН]="",Таблица2[Обяз должность?]=""),"",Справочник!$E$4)</f>
        <v/>
      </c>
      <c r="J23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3" s="13" t="str">
        <f>+IF(AND(Таблица2[№п/п]&lt;&gt;"",Таблица2[Имя]=""),1,"")</f>
        <v/>
      </c>
      <c r="L23" s="13" t="str">
        <f>+IF(AND(Таблица2[№п/п]&lt;&gt;"",Таблица2[ИНН]=""),1,"")</f>
        <v/>
      </c>
      <c r="M23" t="str">
        <f>+IF(AND(Таблица2[№п/п]&lt;&gt;"",Таблица2[Категория должности]=""),1,"")</f>
        <v/>
      </c>
      <c r="N23" s="13" t="str">
        <f>+IF(OR(Таблица2[ИНН&lt;&gt;12]&lt;&gt;"",Таблица2[КонтролЧислоИНН]&lt;&gt;""),1,"")</f>
        <v/>
      </c>
      <c r="O23" s="5" t="str">
        <f>+IF(AND(Таблица2[ИНН]&lt;&gt;"",LEN(Таблица2[ИНН])&lt;&gt;12),Справочник!$E$8,"")</f>
        <v/>
      </c>
      <c r="P23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4" spans="1:16" x14ac:dyDescent="0.25">
      <c r="A24" s="70"/>
      <c r="C24" s="68"/>
      <c r="D24" s="69"/>
      <c r="E24" s="67"/>
      <c r="F24" s="68"/>
      <c r="G24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4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4" s="13" t="str">
        <f>+IF(AND(Таблица2[Обяз.Фам]="",Таблица2[Обяз.Имя]="",Таблица2[Обяз.ИНН]="",Таблица2[Обяз должность?]=""),"",Справочник!$E$4)</f>
        <v/>
      </c>
      <c r="J24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4" s="13" t="str">
        <f>+IF(AND(Таблица2[№п/п]&lt;&gt;"",Таблица2[Имя]=""),1,"")</f>
        <v/>
      </c>
      <c r="L24" s="13" t="str">
        <f>+IF(AND(Таблица2[№п/п]&lt;&gt;"",Таблица2[ИНН]=""),1,"")</f>
        <v/>
      </c>
      <c r="M24" t="str">
        <f>+IF(AND(Таблица2[№п/п]&lt;&gt;"",Таблица2[Категория должности]=""),1,"")</f>
        <v/>
      </c>
      <c r="N24" s="13" t="str">
        <f>+IF(OR(Таблица2[ИНН&lt;&gt;12]&lt;&gt;"",Таблица2[КонтролЧислоИНН]&lt;&gt;""),1,"")</f>
        <v/>
      </c>
      <c r="O24" s="5" t="str">
        <f>+IF(AND(Таблица2[ИНН]&lt;&gt;"",LEN(Таблица2[ИНН])&lt;&gt;12),Справочник!$E$8,"")</f>
        <v/>
      </c>
      <c r="P24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5" spans="1:16" x14ac:dyDescent="0.25">
      <c r="A25" s="70"/>
      <c r="C25" s="68"/>
      <c r="D25" s="69"/>
      <c r="E25" s="67"/>
      <c r="F25" s="68"/>
      <c r="G25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5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5" s="13" t="str">
        <f>+IF(AND(Таблица2[Обяз.Фам]="",Таблица2[Обяз.Имя]="",Таблица2[Обяз.ИНН]="",Таблица2[Обяз должность?]=""),"",Справочник!$E$4)</f>
        <v/>
      </c>
      <c r="J25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5" s="13" t="str">
        <f>+IF(AND(Таблица2[№п/п]&lt;&gt;"",Таблица2[Имя]=""),1,"")</f>
        <v/>
      </c>
      <c r="L25" s="13" t="str">
        <f>+IF(AND(Таблица2[№п/п]&lt;&gt;"",Таблица2[ИНН]=""),1,"")</f>
        <v/>
      </c>
      <c r="M25" t="str">
        <f>+IF(AND(Таблица2[№п/п]&lt;&gt;"",Таблица2[Категория должности]=""),1,"")</f>
        <v/>
      </c>
      <c r="N25" s="13" t="str">
        <f>+IF(OR(Таблица2[ИНН&lt;&gt;12]&lt;&gt;"",Таблица2[КонтролЧислоИНН]&lt;&gt;""),1,"")</f>
        <v/>
      </c>
      <c r="O25" s="5" t="str">
        <f>+IF(AND(Таблица2[ИНН]&lt;&gt;"",LEN(Таблица2[ИНН])&lt;&gt;12),Справочник!$E$8,"")</f>
        <v/>
      </c>
      <c r="P25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6" spans="1:16" x14ac:dyDescent="0.25">
      <c r="A26" s="70"/>
      <c r="C26" s="68"/>
      <c r="D26" s="69"/>
      <c r="E26" s="67"/>
      <c r="F26" s="68"/>
      <c r="G26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6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6" s="13" t="str">
        <f>+IF(AND(Таблица2[Обяз.Фам]="",Таблица2[Обяз.Имя]="",Таблица2[Обяз.ИНН]="",Таблица2[Обяз должность?]=""),"",Справочник!$E$4)</f>
        <v/>
      </c>
      <c r="J26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6" s="13" t="str">
        <f>+IF(AND(Таблица2[№п/п]&lt;&gt;"",Таблица2[Имя]=""),1,"")</f>
        <v/>
      </c>
      <c r="L26" s="13" t="str">
        <f>+IF(AND(Таблица2[№п/п]&lt;&gt;"",Таблица2[ИНН]=""),1,"")</f>
        <v/>
      </c>
      <c r="M26" t="str">
        <f>+IF(AND(Таблица2[№п/п]&lt;&gt;"",Таблица2[Категория должности]=""),1,"")</f>
        <v/>
      </c>
      <c r="N26" s="13" t="str">
        <f>+IF(OR(Таблица2[ИНН&lt;&gt;12]&lt;&gt;"",Таблица2[КонтролЧислоИНН]&lt;&gt;""),1,"")</f>
        <v/>
      </c>
      <c r="O26" s="5" t="str">
        <f>+IF(AND(Таблица2[ИНН]&lt;&gt;"",LEN(Таблица2[ИНН])&lt;&gt;12),Справочник!$E$8,"")</f>
        <v/>
      </c>
      <c r="P26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7" spans="1:16" x14ac:dyDescent="0.25">
      <c r="A27" s="70"/>
      <c r="C27" s="68"/>
      <c r="D27" s="69"/>
      <c r="E27" s="67"/>
      <c r="F27" s="68"/>
      <c r="G27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7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7" s="13" t="str">
        <f>+IF(AND(Таблица2[Обяз.Фам]="",Таблица2[Обяз.Имя]="",Таблица2[Обяз.ИНН]="",Таблица2[Обяз должность?]=""),"",Справочник!$E$4)</f>
        <v/>
      </c>
      <c r="J27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7" s="13" t="str">
        <f>+IF(AND(Таблица2[№п/п]&lt;&gt;"",Таблица2[Имя]=""),1,"")</f>
        <v/>
      </c>
      <c r="L27" s="13" t="str">
        <f>+IF(AND(Таблица2[№п/п]&lt;&gt;"",Таблица2[ИНН]=""),1,"")</f>
        <v/>
      </c>
      <c r="M27" t="str">
        <f>+IF(AND(Таблица2[№п/п]&lt;&gt;"",Таблица2[Категория должности]=""),1,"")</f>
        <v/>
      </c>
      <c r="N27" s="13" t="str">
        <f>+IF(OR(Таблица2[ИНН&lt;&gt;12]&lt;&gt;"",Таблица2[КонтролЧислоИНН]&lt;&gt;""),1,"")</f>
        <v/>
      </c>
      <c r="O27" s="5" t="str">
        <f>+IF(AND(Таблица2[ИНН]&lt;&gt;"",LEN(Таблица2[ИНН])&lt;&gt;12),Справочник!$E$8,"")</f>
        <v/>
      </c>
      <c r="P27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8" spans="1:16" x14ac:dyDescent="0.25">
      <c r="A28" s="70"/>
      <c r="C28" s="68"/>
      <c r="D28" s="69"/>
      <c r="E28" s="67"/>
      <c r="F28" s="68"/>
      <c r="G28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8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8" s="13" t="str">
        <f>+IF(AND(Таблица2[Обяз.Фам]="",Таблица2[Обяз.Имя]="",Таблица2[Обяз.ИНН]="",Таблица2[Обяз должность?]=""),"",Справочник!$E$4)</f>
        <v/>
      </c>
      <c r="J28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8" s="13" t="str">
        <f>+IF(AND(Таблица2[№п/п]&lt;&gt;"",Таблица2[Имя]=""),1,"")</f>
        <v/>
      </c>
      <c r="L28" s="13" t="str">
        <f>+IF(AND(Таблица2[№п/п]&lt;&gt;"",Таблица2[ИНН]=""),1,"")</f>
        <v/>
      </c>
      <c r="M28" t="str">
        <f>+IF(AND(Таблица2[№п/п]&lt;&gt;"",Таблица2[Категория должности]=""),1,"")</f>
        <v/>
      </c>
      <c r="N28" s="13" t="str">
        <f>+IF(OR(Таблица2[ИНН&lt;&gt;12]&lt;&gt;"",Таблица2[КонтролЧислоИНН]&lt;&gt;""),1,"")</f>
        <v/>
      </c>
      <c r="O28" s="5" t="str">
        <f>+IF(AND(Таблица2[ИНН]&lt;&gt;"",LEN(Таблица2[ИНН])&lt;&gt;12),Справочник!$E$8,"")</f>
        <v/>
      </c>
      <c r="P28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9" spans="1:16" x14ac:dyDescent="0.25">
      <c r="A29" s="70"/>
      <c r="C29" s="68"/>
      <c r="D29" s="69"/>
      <c r="E29" s="67"/>
      <c r="F29" s="68"/>
      <c r="G29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9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9" s="13" t="str">
        <f>+IF(AND(Таблица2[Обяз.Фам]="",Таблица2[Обяз.Имя]="",Таблица2[Обяз.ИНН]="",Таблица2[Обяз должность?]=""),"",Справочник!$E$4)</f>
        <v/>
      </c>
      <c r="J29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9" s="13" t="str">
        <f>+IF(AND(Таблица2[№п/п]&lt;&gt;"",Таблица2[Имя]=""),1,"")</f>
        <v/>
      </c>
      <c r="L29" s="13" t="str">
        <f>+IF(AND(Таблица2[№п/п]&lt;&gt;"",Таблица2[ИНН]=""),1,"")</f>
        <v/>
      </c>
      <c r="M29" t="str">
        <f>+IF(AND(Таблица2[№п/п]&lt;&gt;"",Таблица2[Категория должности]=""),1,"")</f>
        <v/>
      </c>
      <c r="N29" s="13" t="str">
        <f>+IF(OR(Таблица2[ИНН&lt;&gt;12]&lt;&gt;"",Таблица2[КонтролЧислоИНН]&lt;&gt;""),1,"")</f>
        <v/>
      </c>
      <c r="O29" s="5" t="str">
        <f>+IF(AND(Таблица2[ИНН]&lt;&gt;"",LEN(Таблица2[ИНН])&lt;&gt;12),Справочник!$E$8,"")</f>
        <v/>
      </c>
      <c r="P29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30" spans="1:16" x14ac:dyDescent="0.25">
      <c r="A30" s="70"/>
      <c r="C30" s="68"/>
      <c r="D30" s="69"/>
      <c r="E30" s="67"/>
      <c r="F30" s="68"/>
      <c r="G30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30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30" s="13" t="str">
        <f>+IF(AND(Таблица2[Обяз.Фам]="",Таблица2[Обяз.Имя]="",Таблица2[Обяз.ИНН]="",Таблица2[Обяз должность?]=""),"",Справочник!$E$4)</f>
        <v/>
      </c>
      <c r="J30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30" s="13" t="str">
        <f>+IF(AND(Таблица2[№п/п]&lt;&gt;"",Таблица2[Имя]=""),1,"")</f>
        <v/>
      </c>
      <c r="L30" s="13" t="str">
        <f>+IF(AND(Таблица2[№п/п]&lt;&gt;"",Таблица2[ИНН]=""),1,"")</f>
        <v/>
      </c>
      <c r="M30" t="str">
        <f>+IF(AND(Таблица2[№п/п]&lt;&gt;"",Таблица2[Категория должности]=""),1,"")</f>
        <v/>
      </c>
      <c r="N30" s="13" t="str">
        <f>+IF(OR(Таблица2[ИНН&lt;&gt;12]&lt;&gt;"",Таблица2[КонтролЧислоИНН]&lt;&gt;""),1,"")</f>
        <v/>
      </c>
      <c r="O30" s="5" t="str">
        <f>+IF(AND(Таблица2[ИНН]&lt;&gt;"",LEN(Таблица2[ИНН])&lt;&gt;12),Справочник!$E$8,"")</f>
        <v/>
      </c>
      <c r="P30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31" spans="1:16" x14ac:dyDescent="0.25">
      <c r="A31" s="70"/>
      <c r="C31" s="68"/>
      <c r="D31" s="69"/>
      <c r="E31" s="67"/>
      <c r="F31" s="68"/>
      <c r="G31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31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31" s="13" t="str">
        <f>+IF(AND(Таблица2[Обяз.Фам]="",Таблица2[Обяз.Имя]="",Таблица2[Обяз.ИНН]="",Таблица2[Обяз должность?]=""),"",Справочник!$E$4)</f>
        <v/>
      </c>
      <c r="J31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31" s="13" t="str">
        <f>+IF(AND(Таблица2[№п/п]&lt;&gt;"",Таблица2[Имя]=""),1,"")</f>
        <v/>
      </c>
      <c r="L31" s="13" t="str">
        <f>+IF(AND(Таблица2[№п/п]&lt;&gt;"",Таблица2[ИНН]=""),1,"")</f>
        <v/>
      </c>
      <c r="M31" t="str">
        <f>+IF(AND(Таблица2[№п/п]&lt;&gt;"",Таблица2[Категория должности]=""),1,"")</f>
        <v/>
      </c>
      <c r="N31" s="13" t="str">
        <f>+IF(OR(Таблица2[ИНН&lt;&gt;12]&lt;&gt;"",Таблица2[КонтролЧислоИНН]&lt;&gt;""),1,"")</f>
        <v/>
      </c>
      <c r="O31" s="5" t="str">
        <f>+IF(AND(Таблица2[ИНН]&lt;&gt;"",LEN(Таблица2[ИНН])&lt;&gt;12),Справочник!$E$8,"")</f>
        <v/>
      </c>
      <c r="P31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32" spans="1:16" x14ac:dyDescent="0.25">
      <c r="A32" s="70"/>
      <c r="C32" s="68"/>
      <c r="D32" s="69"/>
      <c r="E32" s="67"/>
      <c r="F32" s="68"/>
      <c r="G32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32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32" s="13" t="str">
        <f>+IF(AND(Таблица2[Обяз.Фам]="",Таблица2[Обяз.Имя]="",Таблица2[Обяз.ИНН]="",Таблица2[Обяз должность?]=""),"",Справочник!$E$4)</f>
        <v/>
      </c>
      <c r="J32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32" s="13" t="str">
        <f>+IF(AND(Таблица2[№п/п]&lt;&gt;"",Таблица2[Имя]=""),1,"")</f>
        <v/>
      </c>
      <c r="L32" s="13" t="str">
        <f>+IF(AND(Таблица2[№п/п]&lt;&gt;"",Таблица2[ИНН]=""),1,"")</f>
        <v/>
      </c>
      <c r="M32" t="str">
        <f>+IF(AND(Таблица2[№п/п]&lt;&gt;"",Таблица2[Категория должности]=""),1,"")</f>
        <v/>
      </c>
      <c r="N32" s="13" t="str">
        <f>+IF(OR(Таблица2[ИНН&lt;&gt;12]&lt;&gt;"",Таблица2[КонтролЧислоИНН]&lt;&gt;""),1,"")</f>
        <v/>
      </c>
      <c r="O32" s="5" t="str">
        <f>+IF(AND(Таблица2[ИНН]&lt;&gt;"",LEN(Таблица2[ИНН])&lt;&gt;12),Справочник!$E$8,"")</f>
        <v/>
      </c>
      <c r="P32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33" spans="1:16" x14ac:dyDescent="0.25">
      <c r="A33" s="70"/>
      <c r="C33" s="68"/>
      <c r="D33" s="69"/>
      <c r="E33" s="67"/>
      <c r="F33" s="68"/>
      <c r="G33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33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33" s="13" t="str">
        <f>+IF(AND(Таблица2[Обяз.Фам]="",Таблица2[Обяз.Имя]="",Таблица2[Обяз.ИНН]="",Таблица2[Обяз должность?]=""),"",Справочник!$E$4)</f>
        <v/>
      </c>
      <c r="J33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33" s="13" t="str">
        <f>+IF(AND(Таблица2[№п/п]&lt;&gt;"",Таблица2[Имя]=""),1,"")</f>
        <v/>
      </c>
      <c r="L33" s="13" t="str">
        <f>+IF(AND(Таблица2[№п/п]&lt;&gt;"",Таблица2[ИНН]=""),1,"")</f>
        <v/>
      </c>
      <c r="M33" t="str">
        <f>+IF(AND(Таблица2[№п/п]&lt;&gt;"",Таблица2[Категория должности]=""),1,"")</f>
        <v/>
      </c>
      <c r="N33" s="13" t="str">
        <f>+IF(OR(Таблица2[ИНН&lt;&gt;12]&lt;&gt;"",Таблица2[КонтролЧислоИНН]&lt;&gt;""),1,"")</f>
        <v/>
      </c>
      <c r="O33" s="5" t="str">
        <f>+IF(AND(Таблица2[ИНН]&lt;&gt;"",LEN(Таблица2[ИНН])&lt;&gt;12),Справочник!$E$8,"")</f>
        <v/>
      </c>
      <c r="P33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34" spans="1:16" x14ac:dyDescent="0.25">
      <c r="A34" s="70"/>
      <c r="C34" s="68"/>
      <c r="D34" s="69"/>
      <c r="E34" s="67"/>
      <c r="F34" s="68"/>
      <c r="G34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34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34" s="13" t="str">
        <f>+IF(AND(Таблица2[Обяз.Фам]="",Таблица2[Обяз.Имя]="",Таблица2[Обяз.ИНН]="",Таблица2[Обяз должность?]=""),"",Справочник!$E$4)</f>
        <v/>
      </c>
      <c r="J34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34" s="13" t="str">
        <f>+IF(AND(Таблица2[№п/п]&lt;&gt;"",Таблица2[Имя]=""),1,"")</f>
        <v/>
      </c>
      <c r="L34" s="13" t="str">
        <f>+IF(AND(Таблица2[№п/п]&lt;&gt;"",Таблица2[ИНН]=""),1,"")</f>
        <v/>
      </c>
      <c r="M34" t="str">
        <f>+IF(AND(Таблица2[№п/п]&lt;&gt;"",Таблица2[Категория должности]=""),1,"")</f>
        <v/>
      </c>
      <c r="N34" s="13" t="str">
        <f>+IF(OR(Таблица2[ИНН&lt;&gt;12]&lt;&gt;"",Таблица2[КонтролЧислоИНН]&lt;&gt;""),1,"")</f>
        <v/>
      </c>
      <c r="O34" s="5" t="str">
        <f>+IF(AND(Таблица2[ИНН]&lt;&gt;"",LEN(Таблица2[ИНН])&lt;&gt;12),Справочник!$E$8,"")</f>
        <v/>
      </c>
      <c r="P34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35" spans="1:16" x14ac:dyDescent="0.25">
      <c r="A35" s="70"/>
      <c r="C35" s="68"/>
      <c r="D35" s="69"/>
      <c r="E35" s="67"/>
      <c r="F35" s="68"/>
      <c r="G35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35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35" s="13" t="str">
        <f>+IF(AND(Таблица2[Обяз.Фам]="",Таблица2[Обяз.Имя]="",Таблица2[Обяз.ИНН]="",Таблица2[Обяз должность?]=""),"",Справочник!$E$4)</f>
        <v/>
      </c>
      <c r="J35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35" s="13" t="str">
        <f>+IF(AND(Таблица2[№п/п]&lt;&gt;"",Таблица2[Имя]=""),1,"")</f>
        <v/>
      </c>
      <c r="L35" s="13" t="str">
        <f>+IF(AND(Таблица2[№п/п]&lt;&gt;"",Таблица2[ИНН]=""),1,"")</f>
        <v/>
      </c>
      <c r="M35" t="str">
        <f>+IF(AND(Таблица2[№п/п]&lt;&gt;"",Таблица2[Категория должности]=""),1,"")</f>
        <v/>
      </c>
      <c r="N35" s="13" t="str">
        <f>+IF(OR(Таблица2[ИНН&lt;&gt;12]&lt;&gt;"",Таблица2[КонтролЧислоИНН]&lt;&gt;""),1,"")</f>
        <v/>
      </c>
      <c r="O35" s="5" t="str">
        <f>+IF(AND(Таблица2[ИНН]&lt;&gt;"",LEN(Таблица2[ИНН])&lt;&gt;12),Справочник!$E$8,"")</f>
        <v/>
      </c>
      <c r="P35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36" spans="1:16" x14ac:dyDescent="0.25">
      <c r="A36" s="70"/>
      <c r="C36" s="68"/>
      <c r="D36" s="69"/>
      <c r="E36" s="67"/>
      <c r="F36" s="68"/>
      <c r="G36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36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36" s="13" t="str">
        <f>+IF(AND(Таблица2[Обяз.Фам]="",Таблица2[Обяз.Имя]="",Таблица2[Обяз.ИНН]="",Таблица2[Обяз должность?]=""),"",Справочник!$E$4)</f>
        <v/>
      </c>
      <c r="J36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36" s="13" t="str">
        <f>+IF(AND(Таблица2[№п/п]&lt;&gt;"",Таблица2[Имя]=""),1,"")</f>
        <v/>
      </c>
      <c r="L36" s="13" t="str">
        <f>+IF(AND(Таблица2[№п/п]&lt;&gt;"",Таблица2[ИНН]=""),1,"")</f>
        <v/>
      </c>
      <c r="M36" t="str">
        <f>+IF(AND(Таблица2[№п/п]&lt;&gt;"",Таблица2[Категория должности]=""),1,"")</f>
        <v/>
      </c>
      <c r="N36" s="13" t="str">
        <f>+IF(OR(Таблица2[ИНН&lt;&gt;12]&lt;&gt;"",Таблица2[КонтролЧислоИНН]&lt;&gt;""),1,"")</f>
        <v/>
      </c>
      <c r="O36" s="5" t="str">
        <f>+IF(AND(Таблица2[ИНН]&lt;&gt;"",LEN(Таблица2[ИНН])&lt;&gt;12),Справочник!$E$8,"")</f>
        <v/>
      </c>
      <c r="P36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37" spans="1:16" x14ac:dyDescent="0.25">
      <c r="A37" s="70"/>
      <c r="C37" s="68"/>
      <c r="D37" s="69"/>
      <c r="E37" s="67"/>
      <c r="F37" s="68"/>
      <c r="G37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37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37" s="13" t="str">
        <f>+IF(AND(Таблица2[Обяз.Фам]="",Таблица2[Обяз.Имя]="",Таблица2[Обяз.ИНН]="",Таблица2[Обяз должность?]=""),"",Справочник!$E$4)</f>
        <v/>
      </c>
      <c r="J37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37" s="13" t="str">
        <f>+IF(AND(Таблица2[№п/п]&lt;&gt;"",Таблица2[Имя]=""),1,"")</f>
        <v/>
      </c>
      <c r="L37" s="13" t="str">
        <f>+IF(AND(Таблица2[№п/п]&lt;&gt;"",Таблица2[ИНН]=""),1,"")</f>
        <v/>
      </c>
      <c r="M37" t="str">
        <f>+IF(AND(Таблица2[№п/п]&lt;&gt;"",Таблица2[Категория должности]=""),1,"")</f>
        <v/>
      </c>
      <c r="N37" s="13" t="str">
        <f>+IF(OR(Таблица2[ИНН&lt;&gt;12]&lt;&gt;"",Таблица2[КонтролЧислоИНН]&lt;&gt;""),1,"")</f>
        <v/>
      </c>
      <c r="O37" s="5" t="str">
        <f>+IF(AND(Таблица2[ИНН]&lt;&gt;"",LEN(Таблица2[ИНН])&lt;&gt;12),Справочник!$E$8,"")</f>
        <v/>
      </c>
      <c r="P37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38" spans="1:16" x14ac:dyDescent="0.25">
      <c r="A38" s="70"/>
      <c r="C38" s="68"/>
      <c r="D38" s="69"/>
      <c r="E38" s="67"/>
      <c r="F38" s="68"/>
      <c r="G38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38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38" s="13" t="str">
        <f>+IF(AND(Таблица2[Обяз.Фам]="",Таблица2[Обяз.Имя]="",Таблица2[Обяз.ИНН]="",Таблица2[Обяз должность?]=""),"",Справочник!$E$4)</f>
        <v/>
      </c>
      <c r="J38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38" s="13" t="str">
        <f>+IF(AND(Таблица2[№п/п]&lt;&gt;"",Таблица2[Имя]=""),1,"")</f>
        <v/>
      </c>
      <c r="L38" s="13" t="str">
        <f>+IF(AND(Таблица2[№п/п]&lt;&gt;"",Таблица2[ИНН]=""),1,"")</f>
        <v/>
      </c>
      <c r="M38" t="str">
        <f>+IF(AND(Таблица2[№п/п]&lt;&gt;"",Таблица2[Категория должности]=""),1,"")</f>
        <v/>
      </c>
      <c r="N38" s="13" t="str">
        <f>+IF(OR(Таблица2[ИНН&lt;&gt;12]&lt;&gt;"",Таблица2[КонтролЧислоИНН]&lt;&gt;""),1,"")</f>
        <v/>
      </c>
      <c r="O38" s="5" t="str">
        <f>+IF(AND(Таблица2[ИНН]&lt;&gt;"",LEN(Таблица2[ИНН])&lt;&gt;12),Справочник!$E$8,"")</f>
        <v/>
      </c>
      <c r="P38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39" spans="1:16" x14ac:dyDescent="0.25">
      <c r="A39" s="70"/>
      <c r="C39" s="68"/>
      <c r="D39" s="69"/>
      <c r="E39" s="67"/>
      <c r="F39" s="68"/>
      <c r="G39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39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39" s="13" t="str">
        <f>+IF(AND(Таблица2[Обяз.Фам]="",Таблица2[Обяз.Имя]="",Таблица2[Обяз.ИНН]="",Таблица2[Обяз должность?]=""),"",Справочник!$E$4)</f>
        <v/>
      </c>
      <c r="J39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39" s="13" t="str">
        <f>+IF(AND(Таблица2[№п/п]&lt;&gt;"",Таблица2[Имя]=""),1,"")</f>
        <v/>
      </c>
      <c r="L39" s="13" t="str">
        <f>+IF(AND(Таблица2[№п/п]&lt;&gt;"",Таблица2[ИНН]=""),1,"")</f>
        <v/>
      </c>
      <c r="M39" t="str">
        <f>+IF(AND(Таблица2[№п/п]&lt;&gt;"",Таблица2[Категория должности]=""),1,"")</f>
        <v/>
      </c>
      <c r="N39" s="13" t="str">
        <f>+IF(OR(Таблица2[ИНН&lt;&gt;12]&lt;&gt;"",Таблица2[КонтролЧислоИНН]&lt;&gt;""),1,"")</f>
        <v/>
      </c>
      <c r="O39" s="5" t="str">
        <f>+IF(AND(Таблица2[ИНН]&lt;&gt;"",LEN(Таблица2[ИНН])&lt;&gt;12),Справочник!$E$8,"")</f>
        <v/>
      </c>
      <c r="P39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40" spans="1:16" x14ac:dyDescent="0.25">
      <c r="A40" s="70"/>
      <c r="C40" s="68"/>
      <c r="D40" s="69"/>
      <c r="E40" s="67"/>
      <c r="F40" s="68"/>
      <c r="G40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40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40" s="13" t="str">
        <f>+IF(AND(Таблица2[Обяз.Фам]="",Таблица2[Обяз.Имя]="",Таблица2[Обяз.ИНН]="",Таблица2[Обяз должность?]=""),"",Справочник!$E$4)</f>
        <v/>
      </c>
      <c r="J40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40" s="13" t="str">
        <f>+IF(AND(Таблица2[№п/п]&lt;&gt;"",Таблица2[Имя]=""),1,"")</f>
        <v/>
      </c>
      <c r="L40" s="13" t="str">
        <f>+IF(AND(Таблица2[№п/п]&lt;&gt;"",Таблица2[ИНН]=""),1,"")</f>
        <v/>
      </c>
      <c r="M40" t="str">
        <f>+IF(AND(Таблица2[№п/п]&lt;&gt;"",Таблица2[Категория должности]=""),1,"")</f>
        <v/>
      </c>
      <c r="N40" s="13" t="str">
        <f>+IF(OR(Таблица2[ИНН&lt;&gt;12]&lt;&gt;"",Таблица2[КонтролЧислоИНН]&lt;&gt;""),1,"")</f>
        <v/>
      </c>
      <c r="O40" s="5" t="str">
        <f>+IF(AND(Таблица2[ИНН]&lt;&gt;"",LEN(Таблица2[ИНН])&lt;&gt;12),Справочник!$E$8,"")</f>
        <v/>
      </c>
      <c r="P40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41" spans="1:16" x14ac:dyDescent="0.25">
      <c r="A41" s="70"/>
      <c r="C41" s="68"/>
      <c r="D41" s="69"/>
      <c r="E41" s="67"/>
      <c r="F41" s="68"/>
      <c r="G41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41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41" s="13" t="str">
        <f>+IF(AND(Таблица2[Обяз.Фам]="",Таблица2[Обяз.Имя]="",Таблица2[Обяз.ИНН]="",Таблица2[Обяз должность?]=""),"",Справочник!$E$4)</f>
        <v/>
      </c>
      <c r="J41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41" s="13" t="str">
        <f>+IF(AND(Таблица2[№п/п]&lt;&gt;"",Таблица2[Имя]=""),1,"")</f>
        <v/>
      </c>
      <c r="L41" s="13" t="str">
        <f>+IF(AND(Таблица2[№п/п]&lt;&gt;"",Таблица2[ИНН]=""),1,"")</f>
        <v/>
      </c>
      <c r="M41" t="str">
        <f>+IF(AND(Таблица2[№п/п]&lt;&gt;"",Таблица2[Категория должности]=""),1,"")</f>
        <v/>
      </c>
      <c r="N41" s="13" t="str">
        <f>+IF(OR(Таблица2[ИНН&lt;&gt;12]&lt;&gt;"",Таблица2[КонтролЧислоИНН]&lt;&gt;""),1,"")</f>
        <v/>
      </c>
      <c r="O41" s="5" t="str">
        <f>+IF(AND(Таблица2[ИНН]&lt;&gt;"",LEN(Таблица2[ИНН])&lt;&gt;12),Справочник!$E$8,"")</f>
        <v/>
      </c>
      <c r="P41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42" spans="1:16" x14ac:dyDescent="0.25">
      <c r="A42" s="70"/>
      <c r="C42" s="68"/>
      <c r="D42" s="69"/>
      <c r="E42" s="67"/>
      <c r="F42" s="68"/>
      <c r="G42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42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42" s="13" t="str">
        <f>+IF(AND(Таблица2[Обяз.Фам]="",Таблица2[Обяз.Имя]="",Таблица2[Обяз.ИНН]="",Таблица2[Обяз должность?]=""),"",Справочник!$E$4)</f>
        <v/>
      </c>
      <c r="J42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42" s="13" t="str">
        <f>+IF(AND(Таблица2[№п/п]&lt;&gt;"",Таблица2[Имя]=""),1,"")</f>
        <v/>
      </c>
      <c r="L42" s="13" t="str">
        <f>+IF(AND(Таблица2[№п/п]&lt;&gt;"",Таблица2[ИНН]=""),1,"")</f>
        <v/>
      </c>
      <c r="M42" t="str">
        <f>+IF(AND(Таблица2[№п/п]&lt;&gt;"",Таблица2[Категория должности]=""),1,"")</f>
        <v/>
      </c>
      <c r="N42" s="13" t="str">
        <f>+IF(OR(Таблица2[ИНН&lt;&gt;12]&lt;&gt;"",Таблица2[КонтролЧислоИНН]&lt;&gt;""),1,"")</f>
        <v/>
      </c>
      <c r="O42" s="5" t="str">
        <f>+IF(AND(Таблица2[ИНН]&lt;&gt;"",LEN(Таблица2[ИНН])&lt;&gt;12),Справочник!$E$8,"")</f>
        <v/>
      </c>
      <c r="P42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43" spans="1:16" x14ac:dyDescent="0.25">
      <c r="A43" s="70"/>
      <c r="C43" s="68"/>
      <c r="D43" s="69"/>
      <c r="E43" s="67"/>
      <c r="F43" s="68"/>
      <c r="G43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43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43" s="13" t="str">
        <f>+IF(AND(Таблица2[Обяз.Фам]="",Таблица2[Обяз.Имя]="",Таблица2[Обяз.ИНН]="",Таблица2[Обяз должность?]=""),"",Справочник!$E$4)</f>
        <v/>
      </c>
      <c r="J43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43" s="13" t="str">
        <f>+IF(AND(Таблица2[№п/п]&lt;&gt;"",Таблица2[Имя]=""),1,"")</f>
        <v/>
      </c>
      <c r="L43" s="13" t="str">
        <f>+IF(AND(Таблица2[№п/п]&lt;&gt;"",Таблица2[ИНН]=""),1,"")</f>
        <v/>
      </c>
      <c r="M43" t="str">
        <f>+IF(AND(Таблица2[№п/п]&lt;&gt;"",Таблица2[Категория должности]=""),1,"")</f>
        <v/>
      </c>
      <c r="N43" s="13" t="str">
        <f>+IF(OR(Таблица2[ИНН&lt;&gt;12]&lt;&gt;"",Таблица2[КонтролЧислоИНН]&lt;&gt;""),1,"")</f>
        <v/>
      </c>
      <c r="O43" s="5" t="str">
        <f>+IF(AND(Таблица2[ИНН]&lt;&gt;"",LEN(Таблица2[ИНН])&lt;&gt;12),Справочник!$E$8,"")</f>
        <v/>
      </c>
      <c r="P43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44" spans="1:16" x14ac:dyDescent="0.25">
      <c r="A44" s="70"/>
      <c r="C44" s="68"/>
      <c r="D44" s="69"/>
      <c r="E44" s="67"/>
      <c r="F44" s="68"/>
      <c r="G44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44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44" s="13" t="str">
        <f>+IF(AND(Таблица2[Обяз.Фам]="",Таблица2[Обяз.Имя]="",Таблица2[Обяз.ИНН]="",Таблица2[Обяз должность?]=""),"",Справочник!$E$4)</f>
        <v/>
      </c>
      <c r="J44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44" s="13" t="str">
        <f>+IF(AND(Таблица2[№п/п]&lt;&gt;"",Таблица2[Имя]=""),1,"")</f>
        <v/>
      </c>
      <c r="L44" s="13" t="str">
        <f>+IF(AND(Таблица2[№п/п]&lt;&gt;"",Таблица2[ИНН]=""),1,"")</f>
        <v/>
      </c>
      <c r="M44" t="str">
        <f>+IF(AND(Таблица2[№п/п]&lt;&gt;"",Таблица2[Категория должности]=""),1,"")</f>
        <v/>
      </c>
      <c r="N44" s="13" t="str">
        <f>+IF(OR(Таблица2[ИНН&lt;&gt;12]&lt;&gt;"",Таблица2[КонтролЧислоИНН]&lt;&gt;""),1,"")</f>
        <v/>
      </c>
      <c r="O44" s="5" t="str">
        <f>+IF(AND(Таблица2[ИНН]&lt;&gt;"",LEN(Таблица2[ИНН])&lt;&gt;12),Справочник!$E$8,"")</f>
        <v/>
      </c>
      <c r="P44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45" spans="1:16" x14ac:dyDescent="0.25">
      <c r="A45" s="70"/>
      <c r="C45" s="68"/>
      <c r="D45" s="69"/>
      <c r="E45" s="67"/>
      <c r="F45" s="68"/>
      <c r="G45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45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45" s="13" t="str">
        <f>+IF(AND(Таблица2[Обяз.Фам]="",Таблица2[Обяз.Имя]="",Таблица2[Обяз.ИНН]="",Таблица2[Обяз должность?]=""),"",Справочник!$E$4)</f>
        <v/>
      </c>
      <c r="J45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45" s="13" t="str">
        <f>+IF(AND(Таблица2[№п/п]&lt;&gt;"",Таблица2[Имя]=""),1,"")</f>
        <v/>
      </c>
      <c r="L45" s="13" t="str">
        <f>+IF(AND(Таблица2[№п/п]&lt;&gt;"",Таблица2[ИНН]=""),1,"")</f>
        <v/>
      </c>
      <c r="M45" t="str">
        <f>+IF(AND(Таблица2[№п/п]&lt;&gt;"",Таблица2[Категория должности]=""),1,"")</f>
        <v/>
      </c>
      <c r="N45" s="13" t="str">
        <f>+IF(OR(Таблица2[ИНН&lt;&gt;12]&lt;&gt;"",Таблица2[КонтролЧислоИНН]&lt;&gt;""),1,"")</f>
        <v/>
      </c>
      <c r="O45" s="5" t="str">
        <f>+IF(AND(Таблица2[ИНН]&lt;&gt;"",LEN(Таблица2[ИНН])&lt;&gt;12),Справочник!$E$8,"")</f>
        <v/>
      </c>
      <c r="P45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46" spans="1:16" x14ac:dyDescent="0.25">
      <c r="A46" s="70"/>
      <c r="C46" s="68"/>
      <c r="D46" s="69"/>
      <c r="E46" s="67"/>
      <c r="F46" s="68"/>
      <c r="G46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46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46" s="13" t="str">
        <f>+IF(AND(Таблица2[Обяз.Фам]="",Таблица2[Обяз.Имя]="",Таблица2[Обяз.ИНН]="",Таблица2[Обяз должность?]=""),"",Справочник!$E$4)</f>
        <v/>
      </c>
      <c r="J46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46" s="13" t="str">
        <f>+IF(AND(Таблица2[№п/п]&lt;&gt;"",Таблица2[Имя]=""),1,"")</f>
        <v/>
      </c>
      <c r="L46" s="13" t="str">
        <f>+IF(AND(Таблица2[№п/п]&lt;&gt;"",Таблица2[ИНН]=""),1,"")</f>
        <v/>
      </c>
      <c r="M46" t="str">
        <f>+IF(AND(Таблица2[№п/п]&lt;&gt;"",Таблица2[Категория должности]=""),1,"")</f>
        <v/>
      </c>
      <c r="N46" s="13" t="str">
        <f>+IF(OR(Таблица2[ИНН&lt;&gt;12]&lt;&gt;"",Таблица2[КонтролЧислоИНН]&lt;&gt;""),1,"")</f>
        <v/>
      </c>
      <c r="O46" s="5" t="str">
        <f>+IF(AND(Таблица2[ИНН]&lt;&gt;"",LEN(Таблица2[ИНН])&lt;&gt;12),Справочник!$E$8,"")</f>
        <v/>
      </c>
      <c r="P46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47" spans="1:16" x14ac:dyDescent="0.25">
      <c r="A47" s="70"/>
      <c r="C47" s="68"/>
      <c r="D47" s="69"/>
      <c r="E47" s="67"/>
      <c r="F47" s="68"/>
      <c r="G47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47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47" s="13" t="str">
        <f>+IF(AND(Таблица2[Обяз.Фам]="",Таблица2[Обяз.Имя]="",Таблица2[Обяз.ИНН]="",Таблица2[Обяз должность?]=""),"",Справочник!$E$4)</f>
        <v/>
      </c>
      <c r="J47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47" s="13" t="str">
        <f>+IF(AND(Таблица2[№п/п]&lt;&gt;"",Таблица2[Имя]=""),1,"")</f>
        <v/>
      </c>
      <c r="L47" s="13" t="str">
        <f>+IF(AND(Таблица2[№п/п]&lt;&gt;"",Таблица2[ИНН]=""),1,"")</f>
        <v/>
      </c>
      <c r="M47" t="str">
        <f>+IF(AND(Таблица2[№п/п]&lt;&gt;"",Таблица2[Категория должности]=""),1,"")</f>
        <v/>
      </c>
      <c r="N47" s="13" t="str">
        <f>+IF(OR(Таблица2[ИНН&lt;&gt;12]&lt;&gt;"",Таблица2[КонтролЧислоИНН]&lt;&gt;""),1,"")</f>
        <v/>
      </c>
      <c r="O47" s="5" t="str">
        <f>+IF(AND(Таблица2[ИНН]&lt;&gt;"",LEN(Таблица2[ИНН])&lt;&gt;12),Справочник!$E$8,"")</f>
        <v/>
      </c>
      <c r="P47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48" spans="1:16" x14ac:dyDescent="0.25">
      <c r="A48" s="70"/>
      <c r="C48" s="68"/>
      <c r="D48" s="69"/>
      <c r="E48" s="67"/>
      <c r="F48" s="68"/>
      <c r="G48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48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48" s="13" t="str">
        <f>+IF(AND(Таблица2[Обяз.Фам]="",Таблица2[Обяз.Имя]="",Таблица2[Обяз.ИНН]="",Таблица2[Обяз должность?]=""),"",Справочник!$E$4)</f>
        <v/>
      </c>
      <c r="J48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48" s="13" t="str">
        <f>+IF(AND(Таблица2[№п/п]&lt;&gt;"",Таблица2[Имя]=""),1,"")</f>
        <v/>
      </c>
      <c r="L48" s="13" t="str">
        <f>+IF(AND(Таблица2[№п/п]&lt;&gt;"",Таблица2[ИНН]=""),1,"")</f>
        <v/>
      </c>
      <c r="M48" t="str">
        <f>+IF(AND(Таблица2[№п/п]&lt;&gt;"",Таблица2[Категория должности]=""),1,"")</f>
        <v/>
      </c>
      <c r="N48" s="13" t="str">
        <f>+IF(OR(Таблица2[ИНН&lt;&gt;12]&lt;&gt;"",Таблица2[КонтролЧислоИНН]&lt;&gt;""),1,"")</f>
        <v/>
      </c>
      <c r="O48" s="5" t="str">
        <f>+IF(AND(Таблица2[ИНН]&lt;&gt;"",LEN(Таблица2[ИНН])&lt;&gt;12),Справочник!$E$8,"")</f>
        <v/>
      </c>
      <c r="P48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49" spans="1:16" x14ac:dyDescent="0.25">
      <c r="A49" s="70"/>
      <c r="C49" s="68"/>
      <c r="D49" s="69"/>
      <c r="E49" s="67"/>
      <c r="F49" s="68"/>
      <c r="G49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49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49" s="13" t="str">
        <f>+IF(AND(Таблица2[Обяз.Фам]="",Таблица2[Обяз.Имя]="",Таблица2[Обяз.ИНН]="",Таблица2[Обяз должность?]=""),"",Справочник!$E$4)</f>
        <v/>
      </c>
      <c r="J49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49" s="13" t="str">
        <f>+IF(AND(Таблица2[№п/п]&lt;&gt;"",Таблица2[Имя]=""),1,"")</f>
        <v/>
      </c>
      <c r="L49" s="13" t="str">
        <f>+IF(AND(Таблица2[№п/п]&lt;&gt;"",Таблица2[ИНН]=""),1,"")</f>
        <v/>
      </c>
      <c r="M49" t="str">
        <f>+IF(AND(Таблица2[№п/п]&lt;&gt;"",Таблица2[Категория должности]=""),1,"")</f>
        <v/>
      </c>
      <c r="N49" s="13" t="str">
        <f>+IF(OR(Таблица2[ИНН&lt;&gt;12]&lt;&gt;"",Таблица2[КонтролЧислоИНН]&lt;&gt;""),1,"")</f>
        <v/>
      </c>
      <c r="O49" s="5" t="str">
        <f>+IF(AND(Таблица2[ИНН]&lt;&gt;"",LEN(Таблица2[ИНН])&lt;&gt;12),Справочник!$E$8,"")</f>
        <v/>
      </c>
      <c r="P49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50" spans="1:16" x14ac:dyDescent="0.25">
      <c r="A50" s="70"/>
      <c r="C50" s="68"/>
      <c r="D50" s="69"/>
      <c r="E50" s="67"/>
      <c r="F50" s="68"/>
      <c r="G50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50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50" s="13" t="str">
        <f>+IF(AND(Таблица2[Обяз.Фам]="",Таблица2[Обяз.Имя]="",Таблица2[Обяз.ИНН]="",Таблица2[Обяз должность?]=""),"",Справочник!$E$4)</f>
        <v/>
      </c>
      <c r="J50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50" s="13" t="str">
        <f>+IF(AND(Таблица2[№п/п]&lt;&gt;"",Таблица2[Имя]=""),1,"")</f>
        <v/>
      </c>
      <c r="L50" s="13" t="str">
        <f>+IF(AND(Таблица2[№п/п]&lt;&gt;"",Таблица2[ИНН]=""),1,"")</f>
        <v/>
      </c>
      <c r="M50" t="str">
        <f>+IF(AND(Таблица2[№п/п]&lt;&gt;"",Таблица2[Категория должности]=""),1,"")</f>
        <v/>
      </c>
      <c r="N50" s="13" t="str">
        <f>+IF(OR(Таблица2[ИНН&lt;&gt;12]&lt;&gt;"",Таблица2[КонтролЧислоИНН]&lt;&gt;""),1,"")</f>
        <v/>
      </c>
      <c r="O50" s="5" t="str">
        <f>+IF(AND(Таблица2[ИНН]&lt;&gt;"",LEN(Таблица2[ИНН])&lt;&gt;12),Справочник!$E$8,"")</f>
        <v/>
      </c>
      <c r="P50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51" spans="1:16" x14ac:dyDescent="0.25">
      <c r="A51" s="70"/>
      <c r="C51" s="68"/>
      <c r="D51" s="69"/>
      <c r="E51" s="67"/>
      <c r="F51" s="68"/>
      <c r="G51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51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51" s="13" t="str">
        <f>+IF(AND(Таблица2[Обяз.Фам]="",Таблица2[Обяз.Имя]="",Таблица2[Обяз.ИНН]="",Таблица2[Обяз должность?]=""),"",Справочник!$E$4)</f>
        <v/>
      </c>
      <c r="J51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51" s="13" t="str">
        <f>+IF(AND(Таблица2[№п/п]&lt;&gt;"",Таблица2[Имя]=""),1,"")</f>
        <v/>
      </c>
      <c r="L51" s="13" t="str">
        <f>+IF(AND(Таблица2[№п/п]&lt;&gt;"",Таблица2[ИНН]=""),1,"")</f>
        <v/>
      </c>
      <c r="M51" t="str">
        <f>+IF(AND(Таблица2[№п/п]&lt;&gt;"",Таблица2[Категория должности]=""),1,"")</f>
        <v/>
      </c>
      <c r="N51" s="13" t="str">
        <f>+IF(OR(Таблица2[ИНН&lt;&gt;12]&lt;&gt;"",Таблица2[КонтролЧислоИНН]&lt;&gt;""),1,"")</f>
        <v/>
      </c>
      <c r="O51" s="5" t="str">
        <f>+IF(AND(Таблица2[ИНН]&lt;&gt;"",LEN(Таблица2[ИНН])&lt;&gt;12),Справочник!$E$8,"")</f>
        <v/>
      </c>
      <c r="P51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52" spans="1:16" x14ac:dyDescent="0.25">
      <c r="A52" s="70"/>
      <c r="C52" s="68"/>
      <c r="D52" s="69"/>
      <c r="E52" s="67"/>
      <c r="F52" s="68"/>
      <c r="G52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52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52" s="13" t="str">
        <f>+IF(AND(Таблица2[Обяз.Фам]="",Таблица2[Обяз.Имя]="",Таблица2[Обяз.ИНН]="",Таблица2[Обяз должность?]=""),"",Справочник!$E$4)</f>
        <v/>
      </c>
      <c r="J52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52" s="13" t="str">
        <f>+IF(AND(Таблица2[№п/п]&lt;&gt;"",Таблица2[Имя]=""),1,"")</f>
        <v/>
      </c>
      <c r="L52" s="13" t="str">
        <f>+IF(AND(Таблица2[№п/п]&lt;&gt;"",Таблица2[ИНН]=""),1,"")</f>
        <v/>
      </c>
      <c r="M52" t="str">
        <f>+IF(AND(Таблица2[№п/п]&lt;&gt;"",Таблица2[Категория должности]=""),1,"")</f>
        <v/>
      </c>
      <c r="N52" s="13" t="str">
        <f>+IF(OR(Таблица2[ИНН&lt;&gt;12]&lt;&gt;"",Таблица2[КонтролЧислоИНН]&lt;&gt;""),1,"")</f>
        <v/>
      </c>
      <c r="O52" s="5" t="str">
        <f>+IF(AND(Таблица2[ИНН]&lt;&gt;"",LEN(Таблица2[ИНН])&lt;&gt;12),Справочник!$E$8,"")</f>
        <v/>
      </c>
      <c r="P52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53" spans="1:16" x14ac:dyDescent="0.25">
      <c r="A53" s="70"/>
      <c r="C53" s="68"/>
      <c r="D53" s="69"/>
      <c r="E53" s="67"/>
      <c r="F53" s="68"/>
      <c r="G53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53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53" s="13" t="str">
        <f>+IF(AND(Таблица2[Обяз.Фам]="",Таблица2[Обяз.Имя]="",Таблица2[Обяз.ИНН]="",Таблица2[Обяз должность?]=""),"",Справочник!$E$4)</f>
        <v/>
      </c>
      <c r="J53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53" s="13" t="str">
        <f>+IF(AND(Таблица2[№п/п]&lt;&gt;"",Таблица2[Имя]=""),1,"")</f>
        <v/>
      </c>
      <c r="L53" s="13" t="str">
        <f>+IF(AND(Таблица2[№п/п]&lt;&gt;"",Таблица2[ИНН]=""),1,"")</f>
        <v/>
      </c>
      <c r="M53" t="str">
        <f>+IF(AND(Таблица2[№п/п]&lt;&gt;"",Таблица2[Категория должности]=""),1,"")</f>
        <v/>
      </c>
      <c r="N53" s="13" t="str">
        <f>+IF(OR(Таблица2[ИНН&lt;&gt;12]&lt;&gt;"",Таблица2[КонтролЧислоИНН]&lt;&gt;""),1,"")</f>
        <v/>
      </c>
      <c r="O53" s="5" t="str">
        <f>+IF(AND(Таблица2[ИНН]&lt;&gt;"",LEN(Таблица2[ИНН])&lt;&gt;12),Справочник!$E$8,"")</f>
        <v/>
      </c>
      <c r="P53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54" spans="1:16" x14ac:dyDescent="0.25">
      <c r="A54" s="70"/>
      <c r="C54" s="68"/>
      <c r="D54" s="69"/>
      <c r="E54" s="67"/>
      <c r="F54" s="68"/>
      <c r="G54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54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54" s="13" t="str">
        <f>+IF(AND(Таблица2[Обяз.Фам]="",Таблица2[Обяз.Имя]="",Таблица2[Обяз.ИНН]="",Таблица2[Обяз должность?]=""),"",Справочник!$E$4)</f>
        <v/>
      </c>
      <c r="J54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54" s="13" t="str">
        <f>+IF(AND(Таблица2[№п/п]&lt;&gt;"",Таблица2[Имя]=""),1,"")</f>
        <v/>
      </c>
      <c r="L54" s="13" t="str">
        <f>+IF(AND(Таблица2[№п/п]&lt;&gt;"",Таблица2[ИНН]=""),1,"")</f>
        <v/>
      </c>
      <c r="M54" t="str">
        <f>+IF(AND(Таблица2[№п/п]&lt;&gt;"",Таблица2[Категория должности]=""),1,"")</f>
        <v/>
      </c>
      <c r="N54" s="13" t="str">
        <f>+IF(OR(Таблица2[ИНН&lt;&gt;12]&lt;&gt;"",Таблица2[КонтролЧислоИНН]&lt;&gt;""),1,"")</f>
        <v/>
      </c>
      <c r="O54" s="5" t="str">
        <f>+IF(AND(Таблица2[ИНН]&lt;&gt;"",LEN(Таблица2[ИНН])&lt;&gt;12),Справочник!$E$8,"")</f>
        <v/>
      </c>
      <c r="P54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55" spans="1:16" x14ac:dyDescent="0.25">
      <c r="A55" s="70"/>
      <c r="C55" s="68"/>
      <c r="D55" s="69"/>
      <c r="E55" s="67"/>
      <c r="F55" s="68"/>
      <c r="G55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55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55" s="13" t="str">
        <f>+IF(AND(Таблица2[Обяз.Фам]="",Таблица2[Обяз.Имя]="",Таблица2[Обяз.ИНН]="",Таблица2[Обяз должность?]=""),"",Справочник!$E$4)</f>
        <v/>
      </c>
      <c r="J55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55" s="13" t="str">
        <f>+IF(AND(Таблица2[№п/п]&lt;&gt;"",Таблица2[Имя]=""),1,"")</f>
        <v/>
      </c>
      <c r="L55" s="13" t="str">
        <f>+IF(AND(Таблица2[№п/п]&lt;&gt;"",Таблица2[ИНН]=""),1,"")</f>
        <v/>
      </c>
      <c r="M55" t="str">
        <f>+IF(AND(Таблица2[№п/п]&lt;&gt;"",Таблица2[Категория должности]=""),1,"")</f>
        <v/>
      </c>
      <c r="N55" s="13" t="str">
        <f>+IF(OR(Таблица2[ИНН&lt;&gt;12]&lt;&gt;"",Таблица2[КонтролЧислоИНН]&lt;&gt;""),1,"")</f>
        <v/>
      </c>
      <c r="O55" s="5" t="str">
        <f>+IF(AND(Таблица2[ИНН]&lt;&gt;"",LEN(Таблица2[ИНН])&lt;&gt;12),Справочник!$E$8,"")</f>
        <v/>
      </c>
      <c r="P55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56" spans="1:16" x14ac:dyDescent="0.25">
      <c r="A56" s="70"/>
      <c r="C56" s="68"/>
      <c r="D56" s="69"/>
      <c r="E56" s="67"/>
      <c r="F56" s="68"/>
      <c r="G56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56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56" s="13" t="str">
        <f>+IF(AND(Таблица2[Обяз.Фам]="",Таблица2[Обяз.Имя]="",Таблица2[Обяз.ИНН]="",Таблица2[Обяз должность?]=""),"",Справочник!$E$4)</f>
        <v/>
      </c>
      <c r="J56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56" s="13" t="str">
        <f>+IF(AND(Таблица2[№п/п]&lt;&gt;"",Таблица2[Имя]=""),1,"")</f>
        <v/>
      </c>
      <c r="L56" s="13" t="str">
        <f>+IF(AND(Таблица2[№п/п]&lt;&gt;"",Таблица2[ИНН]=""),1,"")</f>
        <v/>
      </c>
      <c r="M56" t="str">
        <f>+IF(AND(Таблица2[№п/п]&lt;&gt;"",Таблица2[Категория должности]=""),1,"")</f>
        <v/>
      </c>
      <c r="N56" s="13" t="str">
        <f>+IF(OR(Таблица2[ИНН&lt;&gt;12]&lt;&gt;"",Таблица2[КонтролЧислоИНН]&lt;&gt;""),1,"")</f>
        <v/>
      </c>
      <c r="O56" s="5" t="str">
        <f>+IF(AND(Таблица2[ИНН]&lt;&gt;"",LEN(Таблица2[ИНН])&lt;&gt;12),Справочник!$E$8,"")</f>
        <v/>
      </c>
      <c r="P56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57" spans="1:16" x14ac:dyDescent="0.25">
      <c r="A57" s="70"/>
      <c r="C57" s="68"/>
      <c r="D57" s="69"/>
      <c r="E57" s="67"/>
      <c r="F57" s="68"/>
      <c r="G57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57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57" s="13" t="str">
        <f>+IF(AND(Таблица2[Обяз.Фам]="",Таблица2[Обяз.Имя]="",Таблица2[Обяз.ИНН]="",Таблица2[Обяз должность?]=""),"",Справочник!$E$4)</f>
        <v/>
      </c>
      <c r="J57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57" s="13" t="str">
        <f>+IF(AND(Таблица2[№п/п]&lt;&gt;"",Таблица2[Имя]=""),1,"")</f>
        <v/>
      </c>
      <c r="L57" s="13" t="str">
        <f>+IF(AND(Таблица2[№п/п]&lt;&gt;"",Таблица2[ИНН]=""),1,"")</f>
        <v/>
      </c>
      <c r="M57" t="str">
        <f>+IF(AND(Таблица2[№п/п]&lt;&gt;"",Таблица2[Категория должности]=""),1,"")</f>
        <v/>
      </c>
      <c r="N57" s="13" t="str">
        <f>+IF(OR(Таблица2[ИНН&lt;&gt;12]&lt;&gt;"",Таблица2[КонтролЧислоИНН]&lt;&gt;""),1,"")</f>
        <v/>
      </c>
      <c r="O57" s="5" t="str">
        <f>+IF(AND(Таблица2[ИНН]&lt;&gt;"",LEN(Таблица2[ИНН])&lt;&gt;12),Справочник!$E$8,"")</f>
        <v/>
      </c>
      <c r="P57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58" spans="1:16" x14ac:dyDescent="0.25">
      <c r="A58" s="70"/>
      <c r="C58" s="68"/>
      <c r="D58" s="69"/>
      <c r="E58" s="67"/>
      <c r="F58" s="68"/>
      <c r="G58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58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58" s="13" t="str">
        <f>+IF(AND(Таблица2[Обяз.Фам]="",Таблица2[Обяз.Имя]="",Таблица2[Обяз.ИНН]="",Таблица2[Обяз должность?]=""),"",Справочник!$E$4)</f>
        <v/>
      </c>
      <c r="J58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58" s="13" t="str">
        <f>+IF(AND(Таблица2[№п/п]&lt;&gt;"",Таблица2[Имя]=""),1,"")</f>
        <v/>
      </c>
      <c r="L58" s="13" t="str">
        <f>+IF(AND(Таблица2[№п/п]&lt;&gt;"",Таблица2[ИНН]=""),1,"")</f>
        <v/>
      </c>
      <c r="M58" t="str">
        <f>+IF(AND(Таблица2[№п/п]&lt;&gt;"",Таблица2[Категория должности]=""),1,"")</f>
        <v/>
      </c>
      <c r="N58" s="13" t="str">
        <f>+IF(OR(Таблица2[ИНН&lt;&gt;12]&lt;&gt;"",Таблица2[КонтролЧислоИНН]&lt;&gt;""),1,"")</f>
        <v/>
      </c>
      <c r="O58" s="5" t="str">
        <f>+IF(AND(Таблица2[ИНН]&lt;&gt;"",LEN(Таблица2[ИНН])&lt;&gt;12),Справочник!$E$8,"")</f>
        <v/>
      </c>
      <c r="P58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59" spans="1:16" x14ac:dyDescent="0.25">
      <c r="A59" s="70"/>
      <c r="C59" s="68"/>
      <c r="D59" s="69"/>
      <c r="E59" s="67"/>
      <c r="F59" s="68"/>
      <c r="G59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59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59" s="13" t="str">
        <f>+IF(AND(Таблица2[Обяз.Фам]="",Таблица2[Обяз.Имя]="",Таблица2[Обяз.ИНН]="",Таблица2[Обяз должность?]=""),"",Справочник!$E$4)</f>
        <v/>
      </c>
      <c r="J59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59" s="13" t="str">
        <f>+IF(AND(Таблица2[№п/п]&lt;&gt;"",Таблица2[Имя]=""),1,"")</f>
        <v/>
      </c>
      <c r="L59" s="13" t="str">
        <f>+IF(AND(Таблица2[№п/п]&lt;&gt;"",Таблица2[ИНН]=""),1,"")</f>
        <v/>
      </c>
      <c r="M59" t="str">
        <f>+IF(AND(Таблица2[№п/п]&lt;&gt;"",Таблица2[Категория должности]=""),1,"")</f>
        <v/>
      </c>
      <c r="N59" s="13" t="str">
        <f>+IF(OR(Таблица2[ИНН&lt;&gt;12]&lt;&gt;"",Таблица2[КонтролЧислоИНН]&lt;&gt;""),1,"")</f>
        <v/>
      </c>
      <c r="O59" s="5" t="str">
        <f>+IF(AND(Таблица2[ИНН]&lt;&gt;"",LEN(Таблица2[ИНН])&lt;&gt;12),Справочник!$E$8,"")</f>
        <v/>
      </c>
      <c r="P59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60" spans="1:16" x14ac:dyDescent="0.25">
      <c r="A60" s="70"/>
      <c r="C60" s="68"/>
      <c r="D60" s="69"/>
      <c r="E60" s="67"/>
      <c r="F60" s="68"/>
      <c r="G60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60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60" s="13" t="str">
        <f>+IF(AND(Таблица2[Обяз.Фам]="",Таблица2[Обяз.Имя]="",Таблица2[Обяз.ИНН]="",Таблица2[Обяз должность?]=""),"",Справочник!$E$4)</f>
        <v/>
      </c>
      <c r="J60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60" s="13" t="str">
        <f>+IF(AND(Таблица2[№п/п]&lt;&gt;"",Таблица2[Имя]=""),1,"")</f>
        <v/>
      </c>
      <c r="L60" s="13" t="str">
        <f>+IF(AND(Таблица2[№п/п]&lt;&gt;"",Таблица2[ИНН]=""),1,"")</f>
        <v/>
      </c>
      <c r="M60" t="str">
        <f>+IF(AND(Таблица2[№п/п]&lt;&gt;"",Таблица2[Категория должности]=""),1,"")</f>
        <v/>
      </c>
      <c r="N60" s="13" t="str">
        <f>+IF(OR(Таблица2[ИНН&lt;&gt;12]&lt;&gt;"",Таблица2[КонтролЧислоИНН]&lt;&gt;""),1,"")</f>
        <v/>
      </c>
      <c r="O60" s="5" t="str">
        <f>+IF(AND(Таблица2[ИНН]&lt;&gt;"",LEN(Таблица2[ИНН])&lt;&gt;12),Справочник!$E$8,"")</f>
        <v/>
      </c>
      <c r="P60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61" spans="1:16" x14ac:dyDescent="0.25">
      <c r="A61" s="70"/>
      <c r="C61" s="68"/>
      <c r="D61" s="69"/>
      <c r="E61" s="67"/>
      <c r="F61" s="68"/>
      <c r="G61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61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61" s="13" t="str">
        <f>+IF(AND(Таблица2[Обяз.Фам]="",Таблица2[Обяз.Имя]="",Таблица2[Обяз.ИНН]="",Таблица2[Обяз должность?]=""),"",Справочник!$E$4)</f>
        <v/>
      </c>
      <c r="J61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61" s="13" t="str">
        <f>+IF(AND(Таблица2[№п/п]&lt;&gt;"",Таблица2[Имя]=""),1,"")</f>
        <v/>
      </c>
      <c r="L61" s="13" t="str">
        <f>+IF(AND(Таблица2[№п/п]&lt;&gt;"",Таблица2[ИНН]=""),1,"")</f>
        <v/>
      </c>
      <c r="M61" t="str">
        <f>+IF(AND(Таблица2[№п/п]&lt;&gt;"",Таблица2[Категория должности]=""),1,"")</f>
        <v/>
      </c>
      <c r="N61" s="13" t="str">
        <f>+IF(OR(Таблица2[ИНН&lt;&gt;12]&lt;&gt;"",Таблица2[КонтролЧислоИНН]&lt;&gt;""),1,"")</f>
        <v/>
      </c>
      <c r="O61" s="5" t="str">
        <f>+IF(AND(Таблица2[ИНН]&lt;&gt;"",LEN(Таблица2[ИНН])&lt;&gt;12),Справочник!$E$8,"")</f>
        <v/>
      </c>
      <c r="P61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62" spans="1:16" x14ac:dyDescent="0.25">
      <c r="A62" s="70"/>
      <c r="C62" s="68"/>
      <c r="D62" s="69"/>
      <c r="E62" s="67"/>
      <c r="F62" s="68"/>
      <c r="G62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62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62" s="13" t="str">
        <f>+IF(AND(Таблица2[Обяз.Фам]="",Таблица2[Обяз.Имя]="",Таблица2[Обяз.ИНН]="",Таблица2[Обяз должность?]=""),"",Справочник!$E$4)</f>
        <v/>
      </c>
      <c r="J62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62" s="13" t="str">
        <f>+IF(AND(Таблица2[№п/п]&lt;&gt;"",Таблица2[Имя]=""),1,"")</f>
        <v/>
      </c>
      <c r="L62" s="13" t="str">
        <f>+IF(AND(Таблица2[№п/п]&lt;&gt;"",Таблица2[ИНН]=""),1,"")</f>
        <v/>
      </c>
      <c r="M62" t="str">
        <f>+IF(AND(Таблица2[№п/п]&lt;&gt;"",Таблица2[Категория должности]=""),1,"")</f>
        <v/>
      </c>
      <c r="N62" s="13" t="str">
        <f>+IF(OR(Таблица2[ИНН&lt;&gt;12]&lt;&gt;"",Таблица2[КонтролЧислоИНН]&lt;&gt;""),1,"")</f>
        <v/>
      </c>
      <c r="O62" s="5" t="str">
        <f>+IF(AND(Таблица2[ИНН]&lt;&gt;"",LEN(Таблица2[ИНН])&lt;&gt;12),Справочник!$E$8,"")</f>
        <v/>
      </c>
      <c r="P62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63" spans="1:16" x14ac:dyDescent="0.25">
      <c r="A63" s="70"/>
      <c r="C63" s="68"/>
      <c r="D63" s="69"/>
      <c r="E63" s="67"/>
      <c r="F63" s="68"/>
      <c r="G63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63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63" s="13" t="str">
        <f>+IF(AND(Таблица2[Обяз.Фам]="",Таблица2[Обяз.Имя]="",Таблица2[Обяз.ИНН]="",Таблица2[Обяз должность?]=""),"",Справочник!$E$4)</f>
        <v/>
      </c>
      <c r="J63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63" s="13" t="str">
        <f>+IF(AND(Таблица2[№п/п]&lt;&gt;"",Таблица2[Имя]=""),1,"")</f>
        <v/>
      </c>
      <c r="L63" s="13" t="str">
        <f>+IF(AND(Таблица2[№п/п]&lt;&gt;"",Таблица2[ИНН]=""),1,"")</f>
        <v/>
      </c>
      <c r="M63" t="str">
        <f>+IF(AND(Таблица2[№п/п]&lt;&gt;"",Таблица2[Категория должности]=""),1,"")</f>
        <v/>
      </c>
      <c r="N63" s="13" t="str">
        <f>+IF(OR(Таблица2[ИНН&lt;&gt;12]&lt;&gt;"",Таблица2[КонтролЧислоИНН]&lt;&gt;""),1,"")</f>
        <v/>
      </c>
      <c r="O63" s="5" t="str">
        <f>+IF(AND(Таблица2[ИНН]&lt;&gt;"",LEN(Таблица2[ИНН])&lt;&gt;12),Справочник!$E$8,"")</f>
        <v/>
      </c>
      <c r="P63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64" spans="1:16" x14ac:dyDescent="0.25">
      <c r="A64" s="70"/>
      <c r="C64" s="68"/>
      <c r="D64" s="69"/>
      <c r="E64" s="67"/>
      <c r="F64" s="68"/>
      <c r="G64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64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64" s="13" t="str">
        <f>+IF(AND(Таблица2[Обяз.Фам]="",Таблица2[Обяз.Имя]="",Таблица2[Обяз.ИНН]="",Таблица2[Обяз должность?]=""),"",Справочник!$E$4)</f>
        <v/>
      </c>
      <c r="J64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64" s="13" t="str">
        <f>+IF(AND(Таблица2[№п/п]&lt;&gt;"",Таблица2[Имя]=""),1,"")</f>
        <v/>
      </c>
      <c r="L64" s="13" t="str">
        <f>+IF(AND(Таблица2[№п/п]&lt;&gt;"",Таблица2[ИНН]=""),1,"")</f>
        <v/>
      </c>
      <c r="M64" t="str">
        <f>+IF(AND(Таблица2[№п/п]&lt;&gt;"",Таблица2[Категория должности]=""),1,"")</f>
        <v/>
      </c>
      <c r="N64" s="13" t="str">
        <f>+IF(OR(Таблица2[ИНН&lt;&gt;12]&lt;&gt;"",Таблица2[КонтролЧислоИНН]&lt;&gt;""),1,"")</f>
        <v/>
      </c>
      <c r="O64" s="5" t="str">
        <f>+IF(AND(Таблица2[ИНН]&lt;&gt;"",LEN(Таблица2[ИНН])&lt;&gt;12),Справочник!$E$8,"")</f>
        <v/>
      </c>
      <c r="P64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65" spans="1:16" x14ac:dyDescent="0.25">
      <c r="A65" s="70"/>
      <c r="C65" s="68"/>
      <c r="D65" s="69"/>
      <c r="E65" s="67"/>
      <c r="F65" s="68"/>
      <c r="G65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65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65" s="13" t="str">
        <f>+IF(AND(Таблица2[Обяз.Фам]="",Таблица2[Обяз.Имя]="",Таблица2[Обяз.ИНН]="",Таблица2[Обяз должность?]=""),"",Справочник!$E$4)</f>
        <v/>
      </c>
      <c r="J65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65" s="13" t="str">
        <f>+IF(AND(Таблица2[№п/п]&lt;&gt;"",Таблица2[Имя]=""),1,"")</f>
        <v/>
      </c>
      <c r="L65" s="13" t="str">
        <f>+IF(AND(Таблица2[№п/п]&lt;&gt;"",Таблица2[ИНН]=""),1,"")</f>
        <v/>
      </c>
      <c r="M65" t="str">
        <f>+IF(AND(Таблица2[№п/п]&lt;&gt;"",Таблица2[Категория должности]=""),1,"")</f>
        <v/>
      </c>
      <c r="N65" s="13" t="str">
        <f>+IF(OR(Таблица2[ИНН&lt;&gt;12]&lt;&gt;"",Таблица2[КонтролЧислоИНН]&lt;&gt;""),1,"")</f>
        <v/>
      </c>
      <c r="O65" s="5" t="str">
        <f>+IF(AND(Таблица2[ИНН]&lt;&gt;"",LEN(Таблица2[ИНН])&lt;&gt;12),Справочник!$E$8,"")</f>
        <v/>
      </c>
      <c r="P65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66" spans="1:16" x14ac:dyDescent="0.25">
      <c r="A66" s="70"/>
      <c r="C66" s="68"/>
      <c r="D66" s="69"/>
      <c r="E66" s="67"/>
      <c r="F66" s="68"/>
      <c r="G66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66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66" s="13" t="str">
        <f>+IF(AND(Таблица2[Обяз.Фам]="",Таблица2[Обяз.Имя]="",Таблица2[Обяз.ИНН]="",Таблица2[Обяз должность?]=""),"",Справочник!$E$4)</f>
        <v/>
      </c>
      <c r="J66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66" s="13" t="str">
        <f>+IF(AND(Таблица2[№п/п]&lt;&gt;"",Таблица2[Имя]=""),1,"")</f>
        <v/>
      </c>
      <c r="L66" s="13" t="str">
        <f>+IF(AND(Таблица2[№п/п]&lt;&gt;"",Таблица2[ИНН]=""),1,"")</f>
        <v/>
      </c>
      <c r="M66" t="str">
        <f>+IF(AND(Таблица2[№п/п]&lt;&gt;"",Таблица2[Категория должности]=""),1,"")</f>
        <v/>
      </c>
      <c r="N66" s="13" t="str">
        <f>+IF(OR(Таблица2[ИНН&lt;&gt;12]&lt;&gt;"",Таблица2[КонтролЧислоИНН]&lt;&gt;""),1,"")</f>
        <v/>
      </c>
      <c r="O66" s="5" t="str">
        <f>+IF(AND(Таблица2[ИНН]&lt;&gt;"",LEN(Таблица2[ИНН])&lt;&gt;12),Справочник!$E$8,"")</f>
        <v/>
      </c>
      <c r="P66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67" spans="1:16" x14ac:dyDescent="0.25">
      <c r="A67" s="70"/>
      <c r="C67" s="68"/>
      <c r="D67" s="69"/>
      <c r="E67" s="67"/>
      <c r="F67" s="68"/>
      <c r="G67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67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67" s="13" t="str">
        <f>+IF(AND(Таблица2[Обяз.Фам]="",Таблица2[Обяз.Имя]="",Таблица2[Обяз.ИНН]="",Таблица2[Обяз должность?]=""),"",Справочник!$E$4)</f>
        <v/>
      </c>
      <c r="J67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67" s="13" t="str">
        <f>+IF(AND(Таблица2[№п/п]&lt;&gt;"",Таблица2[Имя]=""),1,"")</f>
        <v/>
      </c>
      <c r="L67" s="13" t="str">
        <f>+IF(AND(Таблица2[№п/п]&lt;&gt;"",Таблица2[ИНН]=""),1,"")</f>
        <v/>
      </c>
      <c r="M67" t="str">
        <f>+IF(AND(Таблица2[№п/п]&lt;&gt;"",Таблица2[Категория должности]=""),1,"")</f>
        <v/>
      </c>
      <c r="N67" s="13" t="str">
        <f>+IF(OR(Таблица2[ИНН&lt;&gt;12]&lt;&gt;"",Таблица2[КонтролЧислоИНН]&lt;&gt;""),1,"")</f>
        <v/>
      </c>
      <c r="O67" s="5" t="str">
        <f>+IF(AND(Таблица2[ИНН]&lt;&gt;"",LEN(Таблица2[ИНН])&lt;&gt;12),Справочник!$E$8,"")</f>
        <v/>
      </c>
      <c r="P67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68" spans="1:16" x14ac:dyDescent="0.25">
      <c r="A68" s="70"/>
      <c r="C68" s="68"/>
      <c r="D68" s="69"/>
      <c r="E68" s="67"/>
      <c r="F68" s="68"/>
      <c r="G68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68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68" s="13" t="str">
        <f>+IF(AND(Таблица2[Обяз.Фам]="",Таблица2[Обяз.Имя]="",Таблица2[Обяз.ИНН]="",Таблица2[Обяз должность?]=""),"",Справочник!$E$4)</f>
        <v/>
      </c>
      <c r="J68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68" s="13" t="str">
        <f>+IF(AND(Таблица2[№п/п]&lt;&gt;"",Таблица2[Имя]=""),1,"")</f>
        <v/>
      </c>
      <c r="L68" s="13" t="str">
        <f>+IF(AND(Таблица2[№п/п]&lt;&gt;"",Таблица2[ИНН]=""),1,"")</f>
        <v/>
      </c>
      <c r="M68" t="str">
        <f>+IF(AND(Таблица2[№п/п]&lt;&gt;"",Таблица2[Категория должности]=""),1,"")</f>
        <v/>
      </c>
      <c r="N68" s="13" t="str">
        <f>+IF(OR(Таблица2[ИНН&lt;&gt;12]&lt;&gt;"",Таблица2[КонтролЧислоИНН]&lt;&gt;""),1,"")</f>
        <v/>
      </c>
      <c r="O68" s="5" t="str">
        <f>+IF(AND(Таблица2[ИНН]&lt;&gt;"",LEN(Таблица2[ИНН])&lt;&gt;12),Справочник!$E$8,"")</f>
        <v/>
      </c>
      <c r="P68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69" spans="1:16" x14ac:dyDescent="0.25">
      <c r="A69" s="70"/>
      <c r="C69" s="68"/>
      <c r="D69" s="69"/>
      <c r="E69" s="67"/>
      <c r="F69" s="68"/>
      <c r="G69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69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69" s="13" t="str">
        <f>+IF(AND(Таблица2[Обяз.Фам]="",Таблица2[Обяз.Имя]="",Таблица2[Обяз.ИНН]="",Таблица2[Обяз должность?]=""),"",Справочник!$E$4)</f>
        <v/>
      </c>
      <c r="J69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69" s="13" t="str">
        <f>+IF(AND(Таблица2[№п/п]&lt;&gt;"",Таблица2[Имя]=""),1,"")</f>
        <v/>
      </c>
      <c r="L69" s="13" t="str">
        <f>+IF(AND(Таблица2[№п/п]&lt;&gt;"",Таблица2[ИНН]=""),1,"")</f>
        <v/>
      </c>
      <c r="M69" t="str">
        <f>+IF(AND(Таблица2[№п/п]&lt;&gt;"",Таблица2[Категория должности]=""),1,"")</f>
        <v/>
      </c>
      <c r="N69" s="13" t="str">
        <f>+IF(OR(Таблица2[ИНН&lt;&gt;12]&lt;&gt;"",Таблица2[КонтролЧислоИНН]&lt;&gt;""),1,"")</f>
        <v/>
      </c>
      <c r="O69" s="5" t="str">
        <f>+IF(AND(Таблица2[ИНН]&lt;&gt;"",LEN(Таблица2[ИНН])&lt;&gt;12),Справочник!$E$8,"")</f>
        <v/>
      </c>
      <c r="P69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70" spans="1:16" x14ac:dyDescent="0.25">
      <c r="A70" s="70"/>
      <c r="C70" s="68"/>
      <c r="D70" s="69"/>
      <c r="E70" s="67"/>
      <c r="F70" s="68"/>
      <c r="G70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70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70" s="13" t="str">
        <f>+IF(AND(Таблица2[Обяз.Фам]="",Таблица2[Обяз.Имя]="",Таблица2[Обяз.ИНН]="",Таблица2[Обяз должность?]=""),"",Справочник!$E$4)</f>
        <v/>
      </c>
      <c r="J70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70" s="13" t="str">
        <f>+IF(AND(Таблица2[№п/п]&lt;&gt;"",Таблица2[Имя]=""),1,"")</f>
        <v/>
      </c>
      <c r="L70" s="13" t="str">
        <f>+IF(AND(Таблица2[№п/п]&lt;&gt;"",Таблица2[ИНН]=""),1,"")</f>
        <v/>
      </c>
      <c r="M70" t="str">
        <f>+IF(AND(Таблица2[№п/п]&lt;&gt;"",Таблица2[Категория должности]=""),1,"")</f>
        <v/>
      </c>
      <c r="N70" s="13" t="str">
        <f>+IF(OR(Таблица2[ИНН&lt;&gt;12]&lt;&gt;"",Таблица2[КонтролЧислоИНН]&lt;&gt;""),1,"")</f>
        <v/>
      </c>
      <c r="O70" s="5" t="str">
        <f>+IF(AND(Таблица2[ИНН]&lt;&gt;"",LEN(Таблица2[ИНН])&lt;&gt;12),Справочник!$E$8,"")</f>
        <v/>
      </c>
      <c r="P70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71" spans="1:16" x14ac:dyDescent="0.25">
      <c r="A71" s="70"/>
      <c r="C71" s="68"/>
      <c r="D71" s="69"/>
      <c r="E71" s="67"/>
      <c r="F71" s="68"/>
      <c r="G71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71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71" s="13" t="str">
        <f>+IF(AND(Таблица2[Обяз.Фам]="",Таблица2[Обяз.Имя]="",Таблица2[Обяз.ИНН]="",Таблица2[Обяз должность?]=""),"",Справочник!$E$4)</f>
        <v/>
      </c>
      <c r="J71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71" s="13" t="str">
        <f>+IF(AND(Таблица2[№п/п]&lt;&gt;"",Таблица2[Имя]=""),1,"")</f>
        <v/>
      </c>
      <c r="L71" s="13" t="str">
        <f>+IF(AND(Таблица2[№п/п]&lt;&gt;"",Таблица2[ИНН]=""),1,"")</f>
        <v/>
      </c>
      <c r="M71" t="str">
        <f>+IF(AND(Таблица2[№п/п]&lt;&gt;"",Таблица2[Категория должности]=""),1,"")</f>
        <v/>
      </c>
      <c r="N71" s="13" t="str">
        <f>+IF(OR(Таблица2[ИНН&lt;&gt;12]&lt;&gt;"",Таблица2[КонтролЧислоИНН]&lt;&gt;""),1,"")</f>
        <v/>
      </c>
      <c r="O71" s="5" t="str">
        <f>+IF(AND(Таблица2[ИНН]&lt;&gt;"",LEN(Таблица2[ИНН])&lt;&gt;12),Справочник!$E$8,"")</f>
        <v/>
      </c>
      <c r="P71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72" spans="1:16" x14ac:dyDescent="0.25">
      <c r="A72" s="70"/>
      <c r="C72" s="68"/>
      <c r="D72" s="69"/>
      <c r="E72" s="67"/>
      <c r="F72" s="68"/>
      <c r="G72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72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72" s="13" t="str">
        <f>+IF(AND(Таблица2[Обяз.Фам]="",Таблица2[Обяз.Имя]="",Таблица2[Обяз.ИНН]="",Таблица2[Обяз должность?]=""),"",Справочник!$E$4)</f>
        <v/>
      </c>
      <c r="J72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72" s="13" t="str">
        <f>+IF(AND(Таблица2[№п/п]&lt;&gt;"",Таблица2[Имя]=""),1,"")</f>
        <v/>
      </c>
      <c r="L72" s="13" t="str">
        <f>+IF(AND(Таблица2[№п/п]&lt;&gt;"",Таблица2[ИНН]=""),1,"")</f>
        <v/>
      </c>
      <c r="M72" t="str">
        <f>+IF(AND(Таблица2[№п/п]&lt;&gt;"",Таблица2[Категория должности]=""),1,"")</f>
        <v/>
      </c>
      <c r="N72" s="13" t="str">
        <f>+IF(OR(Таблица2[ИНН&lt;&gt;12]&lt;&gt;"",Таблица2[КонтролЧислоИНН]&lt;&gt;""),1,"")</f>
        <v/>
      </c>
      <c r="O72" s="5" t="str">
        <f>+IF(AND(Таблица2[ИНН]&lt;&gt;"",LEN(Таблица2[ИНН])&lt;&gt;12),Справочник!$E$8,"")</f>
        <v/>
      </c>
      <c r="P72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73" spans="1:16" x14ac:dyDescent="0.25">
      <c r="A73" s="70"/>
      <c r="C73" s="68"/>
      <c r="D73" s="69"/>
      <c r="E73" s="67"/>
      <c r="F73" s="68"/>
      <c r="G73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73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73" s="13" t="str">
        <f>+IF(AND(Таблица2[Обяз.Фам]="",Таблица2[Обяз.Имя]="",Таблица2[Обяз.ИНН]="",Таблица2[Обяз должность?]=""),"",Справочник!$E$4)</f>
        <v/>
      </c>
      <c r="J73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73" s="13" t="str">
        <f>+IF(AND(Таблица2[№п/п]&lt;&gt;"",Таблица2[Имя]=""),1,"")</f>
        <v/>
      </c>
      <c r="L73" s="13" t="str">
        <f>+IF(AND(Таблица2[№п/п]&lt;&gt;"",Таблица2[ИНН]=""),1,"")</f>
        <v/>
      </c>
      <c r="M73" t="str">
        <f>+IF(AND(Таблица2[№п/п]&lt;&gt;"",Таблица2[Категория должности]=""),1,"")</f>
        <v/>
      </c>
      <c r="N73" s="13" t="str">
        <f>+IF(OR(Таблица2[ИНН&lt;&gt;12]&lt;&gt;"",Таблица2[КонтролЧислоИНН]&lt;&gt;""),1,"")</f>
        <v/>
      </c>
      <c r="O73" s="5" t="str">
        <f>+IF(AND(Таблица2[ИНН]&lt;&gt;"",LEN(Таблица2[ИНН])&lt;&gt;12),Справочник!$E$8,"")</f>
        <v/>
      </c>
      <c r="P73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74" spans="1:16" x14ac:dyDescent="0.25">
      <c r="A74" s="70"/>
      <c r="C74" s="68"/>
      <c r="D74" s="69"/>
      <c r="E74" s="67"/>
      <c r="F74" s="68"/>
      <c r="G74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74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74" s="13" t="str">
        <f>+IF(AND(Таблица2[Обяз.Фам]="",Таблица2[Обяз.Имя]="",Таблица2[Обяз.ИНН]="",Таблица2[Обяз должность?]=""),"",Справочник!$E$4)</f>
        <v/>
      </c>
      <c r="J74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74" s="13" t="str">
        <f>+IF(AND(Таблица2[№п/п]&lt;&gt;"",Таблица2[Имя]=""),1,"")</f>
        <v/>
      </c>
      <c r="L74" s="13" t="str">
        <f>+IF(AND(Таблица2[№п/п]&lt;&gt;"",Таблица2[ИНН]=""),1,"")</f>
        <v/>
      </c>
      <c r="M74" t="str">
        <f>+IF(AND(Таблица2[№п/п]&lt;&gt;"",Таблица2[Категория должности]=""),1,"")</f>
        <v/>
      </c>
      <c r="N74" s="13" t="str">
        <f>+IF(OR(Таблица2[ИНН&lt;&gt;12]&lt;&gt;"",Таблица2[КонтролЧислоИНН]&lt;&gt;""),1,"")</f>
        <v/>
      </c>
      <c r="O74" s="5" t="str">
        <f>+IF(AND(Таблица2[ИНН]&lt;&gt;"",LEN(Таблица2[ИНН])&lt;&gt;12),Справочник!$E$8,"")</f>
        <v/>
      </c>
      <c r="P74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75" spans="1:16" x14ac:dyDescent="0.25">
      <c r="A75" s="70"/>
      <c r="C75" s="68"/>
      <c r="D75" s="69"/>
      <c r="E75" s="67"/>
      <c r="F75" s="68"/>
      <c r="G75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75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75" s="13" t="str">
        <f>+IF(AND(Таблица2[Обяз.Фам]="",Таблица2[Обяз.Имя]="",Таблица2[Обяз.ИНН]="",Таблица2[Обяз должность?]=""),"",Справочник!$E$4)</f>
        <v/>
      </c>
      <c r="J75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75" s="13" t="str">
        <f>+IF(AND(Таблица2[№п/п]&lt;&gt;"",Таблица2[Имя]=""),1,"")</f>
        <v/>
      </c>
      <c r="L75" s="13" t="str">
        <f>+IF(AND(Таблица2[№п/п]&lt;&gt;"",Таблица2[ИНН]=""),1,"")</f>
        <v/>
      </c>
      <c r="M75" t="str">
        <f>+IF(AND(Таблица2[№п/п]&lt;&gt;"",Таблица2[Категория должности]=""),1,"")</f>
        <v/>
      </c>
      <c r="N75" s="13" t="str">
        <f>+IF(OR(Таблица2[ИНН&lt;&gt;12]&lt;&gt;"",Таблица2[КонтролЧислоИНН]&lt;&gt;""),1,"")</f>
        <v/>
      </c>
      <c r="O75" s="5" t="str">
        <f>+IF(AND(Таблица2[ИНН]&lt;&gt;"",LEN(Таблица2[ИНН])&lt;&gt;12),Справочник!$E$8,"")</f>
        <v/>
      </c>
      <c r="P75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76" spans="1:16" x14ac:dyDescent="0.25">
      <c r="A76" s="70"/>
      <c r="C76" s="68"/>
      <c r="D76" s="69"/>
      <c r="E76" s="67"/>
      <c r="F76" s="68"/>
      <c r="G76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76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76" s="13" t="str">
        <f>+IF(AND(Таблица2[Обяз.Фам]="",Таблица2[Обяз.Имя]="",Таблица2[Обяз.ИНН]="",Таблица2[Обяз должность?]=""),"",Справочник!$E$4)</f>
        <v/>
      </c>
      <c r="J76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76" s="13" t="str">
        <f>+IF(AND(Таблица2[№п/п]&lt;&gt;"",Таблица2[Имя]=""),1,"")</f>
        <v/>
      </c>
      <c r="L76" s="13" t="str">
        <f>+IF(AND(Таблица2[№п/п]&lt;&gt;"",Таблица2[ИНН]=""),1,"")</f>
        <v/>
      </c>
      <c r="M76" t="str">
        <f>+IF(AND(Таблица2[№п/п]&lt;&gt;"",Таблица2[Категория должности]=""),1,"")</f>
        <v/>
      </c>
      <c r="N76" s="13" t="str">
        <f>+IF(OR(Таблица2[ИНН&lt;&gt;12]&lt;&gt;"",Таблица2[КонтролЧислоИНН]&lt;&gt;""),1,"")</f>
        <v/>
      </c>
      <c r="O76" s="5" t="str">
        <f>+IF(AND(Таблица2[ИНН]&lt;&gt;"",LEN(Таблица2[ИНН])&lt;&gt;12),Справочник!$E$8,"")</f>
        <v/>
      </c>
      <c r="P76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77" spans="1:16" x14ac:dyDescent="0.25">
      <c r="A77" s="70"/>
      <c r="C77" s="68"/>
      <c r="D77" s="69"/>
      <c r="E77" s="67"/>
      <c r="F77" s="68"/>
      <c r="G77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77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77" s="13" t="str">
        <f>+IF(AND(Таблица2[Обяз.Фам]="",Таблица2[Обяз.Имя]="",Таблица2[Обяз.ИНН]="",Таблица2[Обяз должность?]=""),"",Справочник!$E$4)</f>
        <v/>
      </c>
      <c r="J77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77" s="13" t="str">
        <f>+IF(AND(Таблица2[№п/п]&lt;&gt;"",Таблица2[Имя]=""),1,"")</f>
        <v/>
      </c>
      <c r="L77" s="13" t="str">
        <f>+IF(AND(Таблица2[№п/п]&lt;&gt;"",Таблица2[ИНН]=""),1,"")</f>
        <v/>
      </c>
      <c r="M77" t="str">
        <f>+IF(AND(Таблица2[№п/п]&lt;&gt;"",Таблица2[Категория должности]=""),1,"")</f>
        <v/>
      </c>
      <c r="N77" s="13" t="str">
        <f>+IF(OR(Таблица2[ИНН&lt;&gt;12]&lt;&gt;"",Таблица2[КонтролЧислоИНН]&lt;&gt;""),1,"")</f>
        <v/>
      </c>
      <c r="O77" s="5" t="str">
        <f>+IF(AND(Таблица2[ИНН]&lt;&gt;"",LEN(Таблица2[ИНН])&lt;&gt;12),Справочник!$E$8,"")</f>
        <v/>
      </c>
      <c r="P77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78" spans="1:16" x14ac:dyDescent="0.25">
      <c r="A78" s="70"/>
      <c r="C78" s="68"/>
      <c r="D78" s="69"/>
      <c r="E78" s="67"/>
      <c r="F78" s="68"/>
      <c r="G78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78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78" s="13" t="str">
        <f>+IF(AND(Таблица2[Обяз.Фам]="",Таблица2[Обяз.Имя]="",Таблица2[Обяз.ИНН]="",Таблица2[Обяз должность?]=""),"",Справочник!$E$4)</f>
        <v/>
      </c>
      <c r="J78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78" s="13" t="str">
        <f>+IF(AND(Таблица2[№п/п]&lt;&gt;"",Таблица2[Имя]=""),1,"")</f>
        <v/>
      </c>
      <c r="L78" s="13" t="str">
        <f>+IF(AND(Таблица2[№п/п]&lt;&gt;"",Таблица2[ИНН]=""),1,"")</f>
        <v/>
      </c>
      <c r="M78" t="str">
        <f>+IF(AND(Таблица2[№п/п]&lt;&gt;"",Таблица2[Категория должности]=""),1,"")</f>
        <v/>
      </c>
      <c r="N78" s="13" t="str">
        <f>+IF(OR(Таблица2[ИНН&lt;&gt;12]&lt;&gt;"",Таблица2[КонтролЧислоИНН]&lt;&gt;""),1,"")</f>
        <v/>
      </c>
      <c r="O78" s="5" t="str">
        <f>+IF(AND(Таблица2[ИНН]&lt;&gt;"",LEN(Таблица2[ИНН])&lt;&gt;12),Справочник!$E$8,"")</f>
        <v/>
      </c>
      <c r="P78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79" spans="1:16" x14ac:dyDescent="0.25">
      <c r="A79" s="70"/>
      <c r="C79" s="68"/>
      <c r="D79" s="69"/>
      <c r="E79" s="67"/>
      <c r="F79" s="68"/>
      <c r="G79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79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79" s="13" t="str">
        <f>+IF(AND(Таблица2[Обяз.Фам]="",Таблица2[Обяз.Имя]="",Таблица2[Обяз.ИНН]="",Таблица2[Обяз должность?]=""),"",Справочник!$E$4)</f>
        <v/>
      </c>
      <c r="J79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79" s="13" t="str">
        <f>+IF(AND(Таблица2[№п/п]&lt;&gt;"",Таблица2[Имя]=""),1,"")</f>
        <v/>
      </c>
      <c r="L79" s="13" t="str">
        <f>+IF(AND(Таблица2[№п/п]&lt;&gt;"",Таблица2[ИНН]=""),1,"")</f>
        <v/>
      </c>
      <c r="M79" t="str">
        <f>+IF(AND(Таблица2[№п/п]&lt;&gt;"",Таблица2[Категория должности]=""),1,"")</f>
        <v/>
      </c>
      <c r="N79" s="13" t="str">
        <f>+IF(OR(Таблица2[ИНН&lt;&gt;12]&lt;&gt;"",Таблица2[КонтролЧислоИНН]&lt;&gt;""),1,"")</f>
        <v/>
      </c>
      <c r="O79" s="5" t="str">
        <f>+IF(AND(Таблица2[ИНН]&lt;&gt;"",LEN(Таблица2[ИНН])&lt;&gt;12),Справочник!$E$8,"")</f>
        <v/>
      </c>
      <c r="P79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80" spans="1:16" x14ac:dyDescent="0.25">
      <c r="A80" s="70"/>
      <c r="C80" s="68"/>
      <c r="D80" s="69"/>
      <c r="E80" s="67"/>
      <c r="F80" s="68"/>
      <c r="G80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80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80" s="13" t="str">
        <f>+IF(AND(Таблица2[Обяз.Фам]="",Таблица2[Обяз.Имя]="",Таблица2[Обяз.ИНН]="",Таблица2[Обяз должность?]=""),"",Справочник!$E$4)</f>
        <v/>
      </c>
      <c r="J80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80" s="13" t="str">
        <f>+IF(AND(Таблица2[№п/п]&lt;&gt;"",Таблица2[Имя]=""),1,"")</f>
        <v/>
      </c>
      <c r="L80" s="13" t="str">
        <f>+IF(AND(Таблица2[№п/п]&lt;&gt;"",Таблица2[ИНН]=""),1,"")</f>
        <v/>
      </c>
      <c r="M80" t="str">
        <f>+IF(AND(Таблица2[№п/п]&lt;&gt;"",Таблица2[Категория должности]=""),1,"")</f>
        <v/>
      </c>
      <c r="N80" s="13" t="str">
        <f>+IF(OR(Таблица2[ИНН&lt;&gt;12]&lt;&gt;"",Таблица2[КонтролЧислоИНН]&lt;&gt;""),1,"")</f>
        <v/>
      </c>
      <c r="O80" s="5" t="str">
        <f>+IF(AND(Таблица2[ИНН]&lt;&gt;"",LEN(Таблица2[ИНН])&lt;&gt;12),Справочник!$E$8,"")</f>
        <v/>
      </c>
      <c r="P80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81" spans="1:16" x14ac:dyDescent="0.25">
      <c r="A81" s="70"/>
      <c r="C81" s="68"/>
      <c r="D81" s="69"/>
      <c r="E81" s="67"/>
      <c r="F81" s="68"/>
      <c r="G81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81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81" s="13" t="str">
        <f>+IF(AND(Таблица2[Обяз.Фам]="",Таблица2[Обяз.Имя]="",Таблица2[Обяз.ИНН]="",Таблица2[Обяз должность?]=""),"",Справочник!$E$4)</f>
        <v/>
      </c>
      <c r="J81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81" s="13" t="str">
        <f>+IF(AND(Таблица2[№п/п]&lt;&gt;"",Таблица2[Имя]=""),1,"")</f>
        <v/>
      </c>
      <c r="L81" s="13" t="str">
        <f>+IF(AND(Таблица2[№п/п]&lt;&gt;"",Таблица2[ИНН]=""),1,"")</f>
        <v/>
      </c>
      <c r="M81" t="str">
        <f>+IF(AND(Таблица2[№п/п]&lt;&gt;"",Таблица2[Категория должности]=""),1,"")</f>
        <v/>
      </c>
      <c r="N81" s="13" t="str">
        <f>+IF(OR(Таблица2[ИНН&lt;&gt;12]&lt;&gt;"",Таблица2[КонтролЧислоИНН]&lt;&gt;""),1,"")</f>
        <v/>
      </c>
      <c r="O81" s="5" t="str">
        <f>+IF(AND(Таблица2[ИНН]&lt;&gt;"",LEN(Таблица2[ИНН])&lt;&gt;12),Справочник!$E$8,"")</f>
        <v/>
      </c>
      <c r="P81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82" spans="1:16" x14ac:dyDescent="0.25">
      <c r="A82" s="70"/>
      <c r="C82" s="68"/>
      <c r="D82" s="69"/>
      <c r="E82" s="67"/>
      <c r="F82" s="68"/>
      <c r="G82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82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82" s="13" t="str">
        <f>+IF(AND(Таблица2[Обяз.Фам]="",Таблица2[Обяз.Имя]="",Таблица2[Обяз.ИНН]="",Таблица2[Обяз должность?]=""),"",Справочник!$E$4)</f>
        <v/>
      </c>
      <c r="J82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82" s="13" t="str">
        <f>+IF(AND(Таблица2[№п/п]&lt;&gt;"",Таблица2[Имя]=""),1,"")</f>
        <v/>
      </c>
      <c r="L82" s="13" t="str">
        <f>+IF(AND(Таблица2[№п/п]&lt;&gt;"",Таблица2[ИНН]=""),1,"")</f>
        <v/>
      </c>
      <c r="M82" t="str">
        <f>+IF(AND(Таблица2[№п/п]&lt;&gt;"",Таблица2[Категория должности]=""),1,"")</f>
        <v/>
      </c>
      <c r="N82" s="13" t="str">
        <f>+IF(OR(Таблица2[ИНН&lt;&gt;12]&lt;&gt;"",Таблица2[КонтролЧислоИНН]&lt;&gt;""),1,"")</f>
        <v/>
      </c>
      <c r="O82" s="5" t="str">
        <f>+IF(AND(Таблица2[ИНН]&lt;&gt;"",LEN(Таблица2[ИНН])&lt;&gt;12),Справочник!$E$8,"")</f>
        <v/>
      </c>
      <c r="P82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83" spans="1:16" x14ac:dyDescent="0.25">
      <c r="A83" s="70"/>
      <c r="C83" s="68"/>
      <c r="D83" s="69"/>
      <c r="E83" s="67"/>
      <c r="F83" s="68"/>
      <c r="G83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83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83" s="13" t="str">
        <f>+IF(AND(Таблица2[Обяз.Фам]="",Таблица2[Обяз.Имя]="",Таблица2[Обяз.ИНН]="",Таблица2[Обяз должность?]=""),"",Справочник!$E$4)</f>
        <v/>
      </c>
      <c r="J83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83" s="13" t="str">
        <f>+IF(AND(Таблица2[№п/п]&lt;&gt;"",Таблица2[Имя]=""),1,"")</f>
        <v/>
      </c>
      <c r="L83" s="13" t="str">
        <f>+IF(AND(Таблица2[№п/п]&lt;&gt;"",Таблица2[ИНН]=""),1,"")</f>
        <v/>
      </c>
      <c r="M83" t="str">
        <f>+IF(AND(Таблица2[№п/п]&lt;&gt;"",Таблица2[Категория должности]=""),1,"")</f>
        <v/>
      </c>
      <c r="N83" s="13" t="str">
        <f>+IF(OR(Таблица2[ИНН&lt;&gt;12]&lt;&gt;"",Таблица2[КонтролЧислоИНН]&lt;&gt;""),1,"")</f>
        <v/>
      </c>
      <c r="O83" s="5" t="str">
        <f>+IF(AND(Таблица2[ИНН]&lt;&gt;"",LEN(Таблица2[ИНН])&lt;&gt;12),Справочник!$E$8,"")</f>
        <v/>
      </c>
      <c r="P83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84" spans="1:16" x14ac:dyDescent="0.25">
      <c r="A84" s="70"/>
      <c r="C84" s="68"/>
      <c r="D84" s="69"/>
      <c r="E84" s="67"/>
      <c r="F84" s="68"/>
      <c r="G84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84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84" s="13" t="str">
        <f>+IF(AND(Таблица2[Обяз.Фам]="",Таблица2[Обяз.Имя]="",Таблица2[Обяз.ИНН]="",Таблица2[Обяз должность?]=""),"",Справочник!$E$4)</f>
        <v/>
      </c>
      <c r="J84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84" s="13" t="str">
        <f>+IF(AND(Таблица2[№п/п]&lt;&gt;"",Таблица2[Имя]=""),1,"")</f>
        <v/>
      </c>
      <c r="L84" s="13" t="str">
        <f>+IF(AND(Таблица2[№п/п]&lt;&gt;"",Таблица2[ИНН]=""),1,"")</f>
        <v/>
      </c>
      <c r="M84" t="str">
        <f>+IF(AND(Таблица2[№п/п]&lt;&gt;"",Таблица2[Категория должности]=""),1,"")</f>
        <v/>
      </c>
      <c r="N84" s="13" t="str">
        <f>+IF(OR(Таблица2[ИНН&lt;&gt;12]&lt;&gt;"",Таблица2[КонтролЧислоИНН]&lt;&gt;""),1,"")</f>
        <v/>
      </c>
      <c r="O84" s="5" t="str">
        <f>+IF(AND(Таблица2[ИНН]&lt;&gt;"",LEN(Таблица2[ИНН])&lt;&gt;12),Справочник!$E$8,"")</f>
        <v/>
      </c>
      <c r="P84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85" spans="1:16" x14ac:dyDescent="0.25">
      <c r="A85" s="70"/>
      <c r="C85" s="68"/>
      <c r="D85" s="69"/>
      <c r="E85" s="67"/>
      <c r="F85" s="68"/>
      <c r="G85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85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85" s="13" t="str">
        <f>+IF(AND(Таблица2[Обяз.Фам]="",Таблица2[Обяз.Имя]="",Таблица2[Обяз.ИНН]="",Таблица2[Обяз должность?]=""),"",Справочник!$E$4)</f>
        <v/>
      </c>
      <c r="J85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85" s="13" t="str">
        <f>+IF(AND(Таблица2[№п/п]&lt;&gt;"",Таблица2[Имя]=""),1,"")</f>
        <v/>
      </c>
      <c r="L85" s="13" t="str">
        <f>+IF(AND(Таблица2[№п/п]&lt;&gt;"",Таблица2[ИНН]=""),1,"")</f>
        <v/>
      </c>
      <c r="M85" t="str">
        <f>+IF(AND(Таблица2[№п/п]&lt;&gt;"",Таблица2[Категория должности]=""),1,"")</f>
        <v/>
      </c>
      <c r="N85" s="13" t="str">
        <f>+IF(OR(Таблица2[ИНН&lt;&gt;12]&lt;&gt;"",Таблица2[КонтролЧислоИНН]&lt;&gt;""),1,"")</f>
        <v/>
      </c>
      <c r="O85" s="5" t="str">
        <f>+IF(AND(Таблица2[ИНН]&lt;&gt;"",LEN(Таблица2[ИНН])&lt;&gt;12),Справочник!$E$8,"")</f>
        <v/>
      </c>
      <c r="P85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86" spans="1:16" x14ac:dyDescent="0.25">
      <c r="A86" s="70"/>
      <c r="C86" s="68"/>
      <c r="D86" s="69"/>
      <c r="E86" s="67"/>
      <c r="F86" s="68"/>
      <c r="G86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86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86" s="13" t="str">
        <f>+IF(AND(Таблица2[Обяз.Фам]="",Таблица2[Обяз.Имя]="",Таблица2[Обяз.ИНН]="",Таблица2[Обяз должность?]=""),"",Справочник!$E$4)</f>
        <v/>
      </c>
      <c r="J86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86" s="13" t="str">
        <f>+IF(AND(Таблица2[№п/п]&lt;&gt;"",Таблица2[Имя]=""),1,"")</f>
        <v/>
      </c>
      <c r="L86" s="13" t="str">
        <f>+IF(AND(Таблица2[№п/п]&lt;&gt;"",Таблица2[ИНН]=""),1,"")</f>
        <v/>
      </c>
      <c r="M86" t="str">
        <f>+IF(AND(Таблица2[№п/п]&lt;&gt;"",Таблица2[Категория должности]=""),1,"")</f>
        <v/>
      </c>
      <c r="N86" s="13" t="str">
        <f>+IF(OR(Таблица2[ИНН&lt;&gt;12]&lt;&gt;"",Таблица2[КонтролЧислоИНН]&lt;&gt;""),1,"")</f>
        <v/>
      </c>
      <c r="O86" s="5" t="str">
        <f>+IF(AND(Таблица2[ИНН]&lt;&gt;"",LEN(Таблица2[ИНН])&lt;&gt;12),Справочник!$E$8,"")</f>
        <v/>
      </c>
      <c r="P86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87" spans="1:16" x14ac:dyDescent="0.25">
      <c r="A87" s="70"/>
      <c r="C87" s="68"/>
      <c r="D87" s="69"/>
      <c r="E87" s="67"/>
      <c r="F87" s="68"/>
      <c r="G87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87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87" s="13" t="str">
        <f>+IF(AND(Таблица2[Обяз.Фам]="",Таблица2[Обяз.Имя]="",Таблица2[Обяз.ИНН]="",Таблица2[Обяз должность?]=""),"",Справочник!$E$4)</f>
        <v/>
      </c>
      <c r="J87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87" s="13" t="str">
        <f>+IF(AND(Таблица2[№п/п]&lt;&gt;"",Таблица2[Имя]=""),1,"")</f>
        <v/>
      </c>
      <c r="L87" s="13" t="str">
        <f>+IF(AND(Таблица2[№п/п]&lt;&gt;"",Таблица2[ИНН]=""),1,"")</f>
        <v/>
      </c>
      <c r="M87" t="str">
        <f>+IF(AND(Таблица2[№п/п]&lt;&gt;"",Таблица2[Категория должности]=""),1,"")</f>
        <v/>
      </c>
      <c r="N87" s="13" t="str">
        <f>+IF(OR(Таблица2[ИНН&lt;&gt;12]&lt;&gt;"",Таблица2[КонтролЧислоИНН]&lt;&gt;""),1,"")</f>
        <v/>
      </c>
      <c r="O87" s="5" t="str">
        <f>+IF(AND(Таблица2[ИНН]&lt;&gt;"",LEN(Таблица2[ИНН])&lt;&gt;12),Справочник!$E$8,"")</f>
        <v/>
      </c>
      <c r="P87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88" spans="1:16" x14ac:dyDescent="0.25">
      <c r="A88" s="70"/>
      <c r="C88" s="68"/>
      <c r="D88" s="69"/>
      <c r="E88" s="67"/>
      <c r="F88" s="68"/>
      <c r="G88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88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88" s="13" t="str">
        <f>+IF(AND(Таблица2[Обяз.Фам]="",Таблица2[Обяз.Имя]="",Таблица2[Обяз.ИНН]="",Таблица2[Обяз должность?]=""),"",Справочник!$E$4)</f>
        <v/>
      </c>
      <c r="J88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88" s="13" t="str">
        <f>+IF(AND(Таблица2[№п/п]&lt;&gt;"",Таблица2[Имя]=""),1,"")</f>
        <v/>
      </c>
      <c r="L88" s="13" t="str">
        <f>+IF(AND(Таблица2[№п/п]&lt;&gt;"",Таблица2[ИНН]=""),1,"")</f>
        <v/>
      </c>
      <c r="M88" t="str">
        <f>+IF(AND(Таблица2[№п/п]&lt;&gt;"",Таблица2[Категория должности]=""),1,"")</f>
        <v/>
      </c>
      <c r="N88" s="13" t="str">
        <f>+IF(OR(Таблица2[ИНН&lt;&gt;12]&lt;&gt;"",Таблица2[КонтролЧислоИНН]&lt;&gt;""),1,"")</f>
        <v/>
      </c>
      <c r="O88" s="5" t="str">
        <f>+IF(AND(Таблица2[ИНН]&lt;&gt;"",LEN(Таблица2[ИНН])&lt;&gt;12),Справочник!$E$8,"")</f>
        <v/>
      </c>
      <c r="P88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89" spans="1:16" x14ac:dyDescent="0.25">
      <c r="A89" s="70"/>
      <c r="C89" s="68"/>
      <c r="D89" s="69"/>
      <c r="E89" s="67"/>
      <c r="F89" s="68"/>
      <c r="G89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89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89" s="13" t="str">
        <f>+IF(AND(Таблица2[Обяз.Фам]="",Таблица2[Обяз.Имя]="",Таблица2[Обяз.ИНН]="",Таблица2[Обяз должность?]=""),"",Справочник!$E$4)</f>
        <v/>
      </c>
      <c r="J89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89" s="13" t="str">
        <f>+IF(AND(Таблица2[№п/п]&lt;&gt;"",Таблица2[Имя]=""),1,"")</f>
        <v/>
      </c>
      <c r="L89" s="13" t="str">
        <f>+IF(AND(Таблица2[№п/п]&lt;&gt;"",Таблица2[ИНН]=""),1,"")</f>
        <v/>
      </c>
      <c r="M89" t="str">
        <f>+IF(AND(Таблица2[№п/п]&lt;&gt;"",Таблица2[Категория должности]=""),1,"")</f>
        <v/>
      </c>
      <c r="N89" s="13" t="str">
        <f>+IF(OR(Таблица2[ИНН&lt;&gt;12]&lt;&gt;"",Таблица2[КонтролЧислоИНН]&lt;&gt;""),1,"")</f>
        <v/>
      </c>
      <c r="O89" s="5" t="str">
        <f>+IF(AND(Таблица2[ИНН]&lt;&gt;"",LEN(Таблица2[ИНН])&lt;&gt;12),Справочник!$E$8,"")</f>
        <v/>
      </c>
      <c r="P89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90" spans="1:16" x14ac:dyDescent="0.25">
      <c r="A90" s="70"/>
      <c r="C90" s="68"/>
      <c r="D90" s="69"/>
      <c r="E90" s="67"/>
      <c r="F90" s="68"/>
      <c r="G90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90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90" s="13" t="str">
        <f>+IF(AND(Таблица2[Обяз.Фам]="",Таблица2[Обяз.Имя]="",Таблица2[Обяз.ИНН]="",Таблица2[Обяз должность?]=""),"",Справочник!$E$4)</f>
        <v/>
      </c>
      <c r="J90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90" s="13" t="str">
        <f>+IF(AND(Таблица2[№п/п]&lt;&gt;"",Таблица2[Имя]=""),1,"")</f>
        <v/>
      </c>
      <c r="L90" s="13" t="str">
        <f>+IF(AND(Таблица2[№п/п]&lt;&gt;"",Таблица2[ИНН]=""),1,"")</f>
        <v/>
      </c>
      <c r="M90" t="str">
        <f>+IF(AND(Таблица2[№п/п]&lt;&gt;"",Таблица2[Категория должности]=""),1,"")</f>
        <v/>
      </c>
      <c r="N90" s="13" t="str">
        <f>+IF(OR(Таблица2[ИНН&lt;&gt;12]&lt;&gt;"",Таблица2[КонтролЧислоИНН]&lt;&gt;""),1,"")</f>
        <v/>
      </c>
      <c r="O90" s="5" t="str">
        <f>+IF(AND(Таблица2[ИНН]&lt;&gt;"",LEN(Таблица2[ИНН])&lt;&gt;12),Справочник!$E$8,"")</f>
        <v/>
      </c>
      <c r="P90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91" spans="1:16" x14ac:dyDescent="0.25">
      <c r="A91" s="70"/>
      <c r="C91" s="68"/>
      <c r="D91" s="69"/>
      <c r="E91" s="67"/>
      <c r="F91" s="68"/>
      <c r="G91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91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91" s="13" t="str">
        <f>+IF(AND(Таблица2[Обяз.Фам]="",Таблица2[Обяз.Имя]="",Таблица2[Обяз.ИНН]="",Таблица2[Обяз должность?]=""),"",Справочник!$E$4)</f>
        <v/>
      </c>
      <c r="J91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91" s="13" t="str">
        <f>+IF(AND(Таблица2[№п/п]&lt;&gt;"",Таблица2[Имя]=""),1,"")</f>
        <v/>
      </c>
      <c r="L91" s="13" t="str">
        <f>+IF(AND(Таблица2[№п/п]&lt;&gt;"",Таблица2[ИНН]=""),1,"")</f>
        <v/>
      </c>
      <c r="M91" t="str">
        <f>+IF(AND(Таблица2[№п/п]&lt;&gt;"",Таблица2[Категория должности]=""),1,"")</f>
        <v/>
      </c>
      <c r="N91" s="13" t="str">
        <f>+IF(OR(Таблица2[ИНН&lt;&gt;12]&lt;&gt;"",Таблица2[КонтролЧислоИНН]&lt;&gt;""),1,"")</f>
        <v/>
      </c>
      <c r="O91" s="5" t="str">
        <f>+IF(AND(Таблица2[ИНН]&lt;&gt;"",LEN(Таблица2[ИНН])&lt;&gt;12),Справочник!$E$8,"")</f>
        <v/>
      </c>
      <c r="P91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92" spans="1:16" x14ac:dyDescent="0.25">
      <c r="A92" s="70"/>
      <c r="C92" s="68"/>
      <c r="D92" s="69"/>
      <c r="E92" s="67"/>
      <c r="F92" s="68"/>
      <c r="G92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92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92" s="13" t="str">
        <f>+IF(AND(Таблица2[Обяз.Фам]="",Таблица2[Обяз.Имя]="",Таблица2[Обяз.ИНН]="",Таблица2[Обяз должность?]=""),"",Справочник!$E$4)</f>
        <v/>
      </c>
      <c r="J92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92" s="13" t="str">
        <f>+IF(AND(Таблица2[№п/п]&lt;&gt;"",Таблица2[Имя]=""),1,"")</f>
        <v/>
      </c>
      <c r="L92" s="13" t="str">
        <f>+IF(AND(Таблица2[№п/п]&lt;&gt;"",Таблица2[ИНН]=""),1,"")</f>
        <v/>
      </c>
      <c r="M92" t="str">
        <f>+IF(AND(Таблица2[№п/п]&lt;&gt;"",Таблица2[Категория должности]=""),1,"")</f>
        <v/>
      </c>
      <c r="N92" s="13" t="str">
        <f>+IF(OR(Таблица2[ИНН&lt;&gt;12]&lt;&gt;"",Таблица2[КонтролЧислоИНН]&lt;&gt;""),1,"")</f>
        <v/>
      </c>
      <c r="O92" s="5" t="str">
        <f>+IF(AND(Таблица2[ИНН]&lt;&gt;"",LEN(Таблица2[ИНН])&lt;&gt;12),Справочник!$E$8,"")</f>
        <v/>
      </c>
      <c r="P92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93" spans="1:16" x14ac:dyDescent="0.25">
      <c r="A93" s="70"/>
      <c r="C93" s="68"/>
      <c r="D93" s="69"/>
      <c r="E93" s="67"/>
      <c r="F93" s="68"/>
      <c r="G93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93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93" s="13" t="str">
        <f>+IF(AND(Таблица2[Обяз.Фам]="",Таблица2[Обяз.Имя]="",Таблица2[Обяз.ИНН]="",Таблица2[Обяз должность?]=""),"",Справочник!$E$4)</f>
        <v/>
      </c>
      <c r="J93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93" s="13" t="str">
        <f>+IF(AND(Таблица2[№п/п]&lt;&gt;"",Таблица2[Имя]=""),1,"")</f>
        <v/>
      </c>
      <c r="L93" s="13" t="str">
        <f>+IF(AND(Таблица2[№п/п]&lt;&gt;"",Таблица2[ИНН]=""),1,"")</f>
        <v/>
      </c>
      <c r="M93" t="str">
        <f>+IF(AND(Таблица2[№п/п]&lt;&gt;"",Таблица2[Категория должности]=""),1,"")</f>
        <v/>
      </c>
      <c r="N93" s="13" t="str">
        <f>+IF(OR(Таблица2[ИНН&lt;&gt;12]&lt;&gt;"",Таблица2[КонтролЧислоИНН]&lt;&gt;""),1,"")</f>
        <v/>
      </c>
      <c r="O93" s="5" t="str">
        <f>+IF(AND(Таблица2[ИНН]&lt;&gt;"",LEN(Таблица2[ИНН])&lt;&gt;12),Справочник!$E$8,"")</f>
        <v/>
      </c>
      <c r="P93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94" spans="1:16" x14ac:dyDescent="0.25">
      <c r="A94" s="70"/>
      <c r="C94" s="68"/>
      <c r="D94" s="69"/>
      <c r="E94" s="67"/>
      <c r="F94" s="68"/>
      <c r="G94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94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94" s="13" t="str">
        <f>+IF(AND(Таблица2[Обяз.Фам]="",Таблица2[Обяз.Имя]="",Таблица2[Обяз.ИНН]="",Таблица2[Обяз должность?]=""),"",Справочник!$E$4)</f>
        <v/>
      </c>
      <c r="J94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94" s="13" t="str">
        <f>+IF(AND(Таблица2[№п/п]&lt;&gt;"",Таблица2[Имя]=""),1,"")</f>
        <v/>
      </c>
      <c r="L94" s="13" t="str">
        <f>+IF(AND(Таблица2[№п/п]&lt;&gt;"",Таблица2[ИНН]=""),1,"")</f>
        <v/>
      </c>
      <c r="M94" t="str">
        <f>+IF(AND(Таблица2[№п/п]&lt;&gt;"",Таблица2[Категория должности]=""),1,"")</f>
        <v/>
      </c>
      <c r="N94" s="13" t="str">
        <f>+IF(OR(Таблица2[ИНН&lt;&gt;12]&lt;&gt;"",Таблица2[КонтролЧислоИНН]&lt;&gt;""),1,"")</f>
        <v/>
      </c>
      <c r="O94" s="5" t="str">
        <f>+IF(AND(Таблица2[ИНН]&lt;&gt;"",LEN(Таблица2[ИНН])&lt;&gt;12),Справочник!$E$8,"")</f>
        <v/>
      </c>
      <c r="P94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95" spans="1:16" x14ac:dyDescent="0.25">
      <c r="A95" s="70"/>
      <c r="C95" s="68"/>
      <c r="D95" s="69"/>
      <c r="E95" s="67"/>
      <c r="F95" s="68"/>
      <c r="G95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95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95" s="13" t="str">
        <f>+IF(AND(Таблица2[Обяз.Фам]="",Таблица2[Обяз.Имя]="",Таблица2[Обяз.ИНН]="",Таблица2[Обяз должность?]=""),"",Справочник!$E$4)</f>
        <v/>
      </c>
      <c r="J95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95" s="13" t="str">
        <f>+IF(AND(Таблица2[№п/п]&lt;&gt;"",Таблица2[Имя]=""),1,"")</f>
        <v/>
      </c>
      <c r="L95" s="13" t="str">
        <f>+IF(AND(Таблица2[№п/п]&lt;&gt;"",Таблица2[ИНН]=""),1,"")</f>
        <v/>
      </c>
      <c r="M95" t="str">
        <f>+IF(AND(Таблица2[№п/п]&lt;&gt;"",Таблица2[Категория должности]=""),1,"")</f>
        <v/>
      </c>
      <c r="N95" s="13" t="str">
        <f>+IF(OR(Таблица2[ИНН&lt;&gt;12]&lt;&gt;"",Таблица2[КонтролЧислоИНН]&lt;&gt;""),1,"")</f>
        <v/>
      </c>
      <c r="O95" s="5" t="str">
        <f>+IF(AND(Таблица2[ИНН]&lt;&gt;"",LEN(Таблица2[ИНН])&lt;&gt;12),Справочник!$E$8,"")</f>
        <v/>
      </c>
      <c r="P95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96" spans="1:16" x14ac:dyDescent="0.25">
      <c r="A96" s="70"/>
      <c r="C96" s="68"/>
      <c r="D96" s="69"/>
      <c r="E96" s="67"/>
      <c r="F96" s="68"/>
      <c r="G96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96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96" s="13" t="str">
        <f>+IF(AND(Таблица2[Обяз.Фам]="",Таблица2[Обяз.Имя]="",Таблица2[Обяз.ИНН]="",Таблица2[Обяз должность?]=""),"",Справочник!$E$4)</f>
        <v/>
      </c>
      <c r="J96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96" s="13" t="str">
        <f>+IF(AND(Таблица2[№п/п]&lt;&gt;"",Таблица2[Имя]=""),1,"")</f>
        <v/>
      </c>
      <c r="L96" s="13" t="str">
        <f>+IF(AND(Таблица2[№п/п]&lt;&gt;"",Таблица2[ИНН]=""),1,"")</f>
        <v/>
      </c>
      <c r="M96" t="str">
        <f>+IF(AND(Таблица2[№п/п]&lt;&gt;"",Таблица2[Категория должности]=""),1,"")</f>
        <v/>
      </c>
      <c r="N96" s="13" t="str">
        <f>+IF(OR(Таблица2[ИНН&lt;&gt;12]&lt;&gt;"",Таблица2[КонтролЧислоИНН]&lt;&gt;""),1,"")</f>
        <v/>
      </c>
      <c r="O96" s="5" t="str">
        <f>+IF(AND(Таблица2[ИНН]&lt;&gt;"",LEN(Таблица2[ИНН])&lt;&gt;12),Справочник!$E$8,"")</f>
        <v/>
      </c>
      <c r="P96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97" spans="1:16" x14ac:dyDescent="0.25">
      <c r="A97" s="70"/>
      <c r="C97" s="68"/>
      <c r="D97" s="69"/>
      <c r="E97" s="67"/>
      <c r="F97" s="68"/>
      <c r="G97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97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97" s="13" t="str">
        <f>+IF(AND(Таблица2[Обяз.Фам]="",Таблица2[Обяз.Имя]="",Таблица2[Обяз.ИНН]="",Таблица2[Обяз должность?]=""),"",Справочник!$E$4)</f>
        <v/>
      </c>
      <c r="J97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97" s="13" t="str">
        <f>+IF(AND(Таблица2[№п/п]&lt;&gt;"",Таблица2[Имя]=""),1,"")</f>
        <v/>
      </c>
      <c r="L97" s="13" t="str">
        <f>+IF(AND(Таблица2[№п/п]&lt;&gt;"",Таблица2[ИНН]=""),1,"")</f>
        <v/>
      </c>
      <c r="M97" t="str">
        <f>+IF(AND(Таблица2[№п/п]&lt;&gt;"",Таблица2[Категория должности]=""),1,"")</f>
        <v/>
      </c>
      <c r="N97" s="13" t="str">
        <f>+IF(OR(Таблица2[ИНН&lt;&gt;12]&lt;&gt;"",Таблица2[КонтролЧислоИНН]&lt;&gt;""),1,"")</f>
        <v/>
      </c>
      <c r="O97" s="5" t="str">
        <f>+IF(AND(Таблица2[ИНН]&lt;&gt;"",LEN(Таблица2[ИНН])&lt;&gt;12),Справочник!$E$8,"")</f>
        <v/>
      </c>
      <c r="P97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98" spans="1:16" x14ac:dyDescent="0.25">
      <c r="A98" s="70"/>
      <c r="C98" s="68"/>
      <c r="D98" s="69"/>
      <c r="E98" s="67"/>
      <c r="F98" s="68"/>
      <c r="G98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98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98" s="13" t="str">
        <f>+IF(AND(Таблица2[Обяз.Фам]="",Таблица2[Обяз.Имя]="",Таблица2[Обяз.ИНН]="",Таблица2[Обяз должность?]=""),"",Справочник!$E$4)</f>
        <v/>
      </c>
      <c r="J98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98" s="13" t="str">
        <f>+IF(AND(Таблица2[№п/п]&lt;&gt;"",Таблица2[Имя]=""),1,"")</f>
        <v/>
      </c>
      <c r="L98" s="13" t="str">
        <f>+IF(AND(Таблица2[№п/п]&lt;&gt;"",Таблица2[ИНН]=""),1,"")</f>
        <v/>
      </c>
      <c r="M98" t="str">
        <f>+IF(AND(Таблица2[№п/п]&lt;&gt;"",Таблица2[Категория должности]=""),1,"")</f>
        <v/>
      </c>
      <c r="N98" s="13" t="str">
        <f>+IF(OR(Таблица2[ИНН&lt;&gt;12]&lt;&gt;"",Таблица2[КонтролЧислоИНН]&lt;&gt;""),1,"")</f>
        <v/>
      </c>
      <c r="O98" s="5" t="str">
        <f>+IF(AND(Таблица2[ИНН]&lt;&gt;"",LEN(Таблица2[ИНН])&lt;&gt;12),Справочник!$E$8,"")</f>
        <v/>
      </c>
      <c r="P98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99" spans="1:16" x14ac:dyDescent="0.25">
      <c r="A99" s="70"/>
      <c r="C99" s="68"/>
      <c r="D99" s="69"/>
      <c r="E99" s="67"/>
      <c r="F99" s="68"/>
      <c r="G99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99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99" s="13" t="str">
        <f>+IF(AND(Таблица2[Обяз.Фам]="",Таблица2[Обяз.Имя]="",Таблица2[Обяз.ИНН]="",Таблица2[Обяз должность?]=""),"",Справочник!$E$4)</f>
        <v/>
      </c>
      <c r="J99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99" s="13" t="str">
        <f>+IF(AND(Таблица2[№п/п]&lt;&gt;"",Таблица2[Имя]=""),1,"")</f>
        <v/>
      </c>
      <c r="L99" s="13" t="str">
        <f>+IF(AND(Таблица2[№п/п]&lt;&gt;"",Таблица2[ИНН]=""),1,"")</f>
        <v/>
      </c>
      <c r="M99" t="str">
        <f>+IF(AND(Таблица2[№п/п]&lt;&gt;"",Таблица2[Категория должности]=""),1,"")</f>
        <v/>
      </c>
      <c r="N99" s="13" t="str">
        <f>+IF(OR(Таблица2[ИНН&lt;&gt;12]&lt;&gt;"",Таблица2[КонтролЧислоИНН]&lt;&gt;""),1,"")</f>
        <v/>
      </c>
      <c r="O99" s="5" t="str">
        <f>+IF(AND(Таблица2[ИНН]&lt;&gt;"",LEN(Таблица2[ИНН])&lt;&gt;12),Справочник!$E$8,"")</f>
        <v/>
      </c>
      <c r="P99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00" spans="1:16" x14ac:dyDescent="0.25">
      <c r="A100" s="70"/>
      <c r="C100" s="68"/>
      <c r="D100" s="69"/>
      <c r="E100" s="67"/>
      <c r="F100" s="68"/>
      <c r="G100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00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00" s="13" t="str">
        <f>+IF(AND(Таблица2[Обяз.Фам]="",Таблица2[Обяз.Имя]="",Таблица2[Обяз.ИНН]="",Таблица2[Обяз должность?]=""),"",Справочник!$E$4)</f>
        <v/>
      </c>
      <c r="J100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00" s="13" t="str">
        <f>+IF(AND(Таблица2[№п/п]&lt;&gt;"",Таблица2[Имя]=""),1,"")</f>
        <v/>
      </c>
      <c r="L100" s="13" t="str">
        <f>+IF(AND(Таблица2[№п/п]&lt;&gt;"",Таблица2[ИНН]=""),1,"")</f>
        <v/>
      </c>
      <c r="M100" t="str">
        <f>+IF(AND(Таблица2[№п/п]&lt;&gt;"",Таблица2[Категория должности]=""),1,"")</f>
        <v/>
      </c>
      <c r="N100" s="13" t="str">
        <f>+IF(OR(Таблица2[ИНН&lt;&gt;12]&lt;&gt;"",Таблица2[КонтролЧислоИНН]&lt;&gt;""),1,"")</f>
        <v/>
      </c>
      <c r="O100" s="5" t="str">
        <f>+IF(AND(Таблица2[ИНН]&lt;&gt;"",LEN(Таблица2[ИНН])&lt;&gt;12),Справочник!$E$8,"")</f>
        <v/>
      </c>
      <c r="P100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01" spans="1:16" x14ac:dyDescent="0.25">
      <c r="A101" s="70"/>
      <c r="C101" s="68"/>
      <c r="D101" s="69"/>
      <c r="E101" s="67"/>
      <c r="F101" s="68"/>
      <c r="G101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01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01" s="13" t="str">
        <f>+IF(AND(Таблица2[Обяз.Фам]="",Таблица2[Обяз.Имя]="",Таблица2[Обяз.ИНН]="",Таблица2[Обяз должность?]=""),"",Справочник!$E$4)</f>
        <v/>
      </c>
      <c r="J101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01" s="13" t="str">
        <f>+IF(AND(Таблица2[№п/п]&lt;&gt;"",Таблица2[Имя]=""),1,"")</f>
        <v/>
      </c>
      <c r="L101" s="13" t="str">
        <f>+IF(AND(Таблица2[№п/п]&lt;&gt;"",Таблица2[ИНН]=""),1,"")</f>
        <v/>
      </c>
      <c r="M101" t="str">
        <f>+IF(AND(Таблица2[№п/п]&lt;&gt;"",Таблица2[Категория должности]=""),1,"")</f>
        <v/>
      </c>
      <c r="N101" s="13" t="str">
        <f>+IF(OR(Таблица2[ИНН&lt;&gt;12]&lt;&gt;"",Таблица2[КонтролЧислоИНН]&lt;&gt;""),1,"")</f>
        <v/>
      </c>
      <c r="O101" s="5" t="str">
        <f>+IF(AND(Таблица2[ИНН]&lt;&gt;"",LEN(Таблица2[ИНН])&lt;&gt;12),Справочник!$E$8,"")</f>
        <v/>
      </c>
      <c r="P101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02" spans="1:16" x14ac:dyDescent="0.25">
      <c r="A102" s="70"/>
      <c r="C102" s="68"/>
      <c r="D102" s="69"/>
      <c r="E102" s="67"/>
      <c r="F102" s="68"/>
      <c r="G102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02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02" s="13" t="str">
        <f>+IF(AND(Таблица2[Обяз.Фам]="",Таблица2[Обяз.Имя]="",Таблица2[Обяз.ИНН]="",Таблица2[Обяз должность?]=""),"",Справочник!$E$4)</f>
        <v/>
      </c>
      <c r="J102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02" s="13" t="str">
        <f>+IF(AND(Таблица2[№п/п]&lt;&gt;"",Таблица2[Имя]=""),1,"")</f>
        <v/>
      </c>
      <c r="L102" s="13" t="str">
        <f>+IF(AND(Таблица2[№п/п]&lt;&gt;"",Таблица2[ИНН]=""),1,"")</f>
        <v/>
      </c>
      <c r="M102" t="str">
        <f>+IF(AND(Таблица2[№п/п]&lt;&gt;"",Таблица2[Категория должности]=""),1,"")</f>
        <v/>
      </c>
      <c r="N102" s="13" t="str">
        <f>+IF(OR(Таблица2[ИНН&lt;&gt;12]&lt;&gt;"",Таблица2[КонтролЧислоИНН]&lt;&gt;""),1,"")</f>
        <v/>
      </c>
      <c r="O102" s="5" t="str">
        <f>+IF(AND(Таблица2[ИНН]&lt;&gt;"",LEN(Таблица2[ИНН])&lt;&gt;12),Справочник!$E$8,"")</f>
        <v/>
      </c>
      <c r="P102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03" spans="1:16" x14ac:dyDescent="0.25">
      <c r="A103" s="70"/>
      <c r="C103" s="68"/>
      <c r="D103" s="69"/>
      <c r="E103" s="67"/>
      <c r="F103" s="68"/>
      <c r="G103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03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03" s="13" t="str">
        <f>+IF(AND(Таблица2[Обяз.Фам]="",Таблица2[Обяз.Имя]="",Таблица2[Обяз.ИНН]="",Таблица2[Обяз должность?]=""),"",Справочник!$E$4)</f>
        <v/>
      </c>
      <c r="J103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03" s="13" t="str">
        <f>+IF(AND(Таблица2[№п/п]&lt;&gt;"",Таблица2[Имя]=""),1,"")</f>
        <v/>
      </c>
      <c r="L103" s="13" t="str">
        <f>+IF(AND(Таблица2[№п/п]&lt;&gt;"",Таблица2[ИНН]=""),1,"")</f>
        <v/>
      </c>
      <c r="M103" t="str">
        <f>+IF(AND(Таблица2[№п/п]&lt;&gt;"",Таблица2[Категория должности]=""),1,"")</f>
        <v/>
      </c>
      <c r="N103" s="13" t="str">
        <f>+IF(OR(Таблица2[ИНН&lt;&gt;12]&lt;&gt;"",Таблица2[КонтролЧислоИНН]&lt;&gt;""),1,"")</f>
        <v/>
      </c>
      <c r="O103" s="5" t="str">
        <f>+IF(AND(Таблица2[ИНН]&lt;&gt;"",LEN(Таблица2[ИНН])&lt;&gt;12),Справочник!$E$8,"")</f>
        <v/>
      </c>
      <c r="P103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04" spans="1:16" x14ac:dyDescent="0.25">
      <c r="A104" s="70"/>
      <c r="C104" s="68"/>
      <c r="D104" s="69"/>
      <c r="E104" s="67"/>
      <c r="F104" s="68"/>
      <c r="G104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04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04" s="13" t="str">
        <f>+IF(AND(Таблица2[Обяз.Фам]="",Таблица2[Обяз.Имя]="",Таблица2[Обяз.ИНН]="",Таблица2[Обяз должность?]=""),"",Справочник!$E$4)</f>
        <v/>
      </c>
      <c r="J104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04" s="13" t="str">
        <f>+IF(AND(Таблица2[№п/п]&lt;&gt;"",Таблица2[Имя]=""),1,"")</f>
        <v/>
      </c>
      <c r="L104" s="13" t="str">
        <f>+IF(AND(Таблица2[№п/п]&lt;&gt;"",Таблица2[ИНН]=""),1,"")</f>
        <v/>
      </c>
      <c r="M104" t="str">
        <f>+IF(AND(Таблица2[№п/п]&lt;&gt;"",Таблица2[Категория должности]=""),1,"")</f>
        <v/>
      </c>
      <c r="N104" s="13" t="str">
        <f>+IF(OR(Таблица2[ИНН&lt;&gt;12]&lt;&gt;"",Таблица2[КонтролЧислоИНН]&lt;&gt;""),1,"")</f>
        <v/>
      </c>
      <c r="O104" s="5" t="str">
        <f>+IF(AND(Таблица2[ИНН]&lt;&gt;"",LEN(Таблица2[ИНН])&lt;&gt;12),Справочник!$E$8,"")</f>
        <v/>
      </c>
      <c r="P104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05" spans="1:16" x14ac:dyDescent="0.25">
      <c r="A105" s="70"/>
      <c r="C105" s="68"/>
      <c r="D105" s="69"/>
      <c r="E105" s="67"/>
      <c r="F105" s="68"/>
      <c r="G105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05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05" s="13" t="str">
        <f>+IF(AND(Таблица2[Обяз.Фам]="",Таблица2[Обяз.Имя]="",Таблица2[Обяз.ИНН]="",Таблица2[Обяз должность?]=""),"",Справочник!$E$4)</f>
        <v/>
      </c>
      <c r="J105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05" s="13" t="str">
        <f>+IF(AND(Таблица2[№п/п]&lt;&gt;"",Таблица2[Имя]=""),1,"")</f>
        <v/>
      </c>
      <c r="L105" s="13" t="str">
        <f>+IF(AND(Таблица2[№п/п]&lt;&gt;"",Таблица2[ИНН]=""),1,"")</f>
        <v/>
      </c>
      <c r="M105" t="str">
        <f>+IF(AND(Таблица2[№п/п]&lt;&gt;"",Таблица2[Категория должности]=""),1,"")</f>
        <v/>
      </c>
      <c r="N105" s="13" t="str">
        <f>+IF(OR(Таблица2[ИНН&lt;&gt;12]&lt;&gt;"",Таблица2[КонтролЧислоИНН]&lt;&gt;""),1,"")</f>
        <v/>
      </c>
      <c r="O105" s="5" t="str">
        <f>+IF(AND(Таблица2[ИНН]&lt;&gt;"",LEN(Таблица2[ИНН])&lt;&gt;12),Справочник!$E$8,"")</f>
        <v/>
      </c>
      <c r="P105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06" spans="1:16" x14ac:dyDescent="0.25">
      <c r="A106" s="70"/>
      <c r="C106" s="68"/>
      <c r="D106" s="69"/>
      <c r="E106" s="67"/>
      <c r="F106" s="68"/>
      <c r="G106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06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06" s="13" t="str">
        <f>+IF(AND(Таблица2[Обяз.Фам]="",Таблица2[Обяз.Имя]="",Таблица2[Обяз.ИНН]="",Таблица2[Обяз должность?]=""),"",Справочник!$E$4)</f>
        <v/>
      </c>
      <c r="J106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06" s="13" t="str">
        <f>+IF(AND(Таблица2[№п/п]&lt;&gt;"",Таблица2[Имя]=""),1,"")</f>
        <v/>
      </c>
      <c r="L106" s="13" t="str">
        <f>+IF(AND(Таблица2[№п/п]&lt;&gt;"",Таблица2[ИНН]=""),1,"")</f>
        <v/>
      </c>
      <c r="M106" t="str">
        <f>+IF(AND(Таблица2[№п/п]&lt;&gt;"",Таблица2[Категория должности]=""),1,"")</f>
        <v/>
      </c>
      <c r="N106" s="13" t="str">
        <f>+IF(OR(Таблица2[ИНН&lt;&gt;12]&lt;&gt;"",Таблица2[КонтролЧислоИНН]&lt;&gt;""),1,"")</f>
        <v/>
      </c>
      <c r="O106" s="5" t="str">
        <f>+IF(AND(Таблица2[ИНН]&lt;&gt;"",LEN(Таблица2[ИНН])&lt;&gt;12),Справочник!$E$8,"")</f>
        <v/>
      </c>
      <c r="P106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07" spans="1:16" x14ac:dyDescent="0.25">
      <c r="A107" s="70"/>
      <c r="C107" s="68"/>
      <c r="D107" s="69"/>
      <c r="E107" s="67"/>
      <c r="F107" s="68"/>
      <c r="G107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07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07" s="13" t="str">
        <f>+IF(AND(Таблица2[Обяз.Фам]="",Таблица2[Обяз.Имя]="",Таблица2[Обяз.ИНН]="",Таблица2[Обяз должность?]=""),"",Справочник!$E$4)</f>
        <v/>
      </c>
      <c r="J107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07" s="13" t="str">
        <f>+IF(AND(Таблица2[№п/п]&lt;&gt;"",Таблица2[Имя]=""),1,"")</f>
        <v/>
      </c>
      <c r="L107" s="13" t="str">
        <f>+IF(AND(Таблица2[№п/п]&lt;&gt;"",Таблица2[ИНН]=""),1,"")</f>
        <v/>
      </c>
      <c r="M107" t="str">
        <f>+IF(AND(Таблица2[№п/п]&lt;&gt;"",Таблица2[Категория должности]=""),1,"")</f>
        <v/>
      </c>
      <c r="N107" s="13" t="str">
        <f>+IF(OR(Таблица2[ИНН&lt;&gt;12]&lt;&gt;"",Таблица2[КонтролЧислоИНН]&lt;&gt;""),1,"")</f>
        <v/>
      </c>
      <c r="O107" s="5" t="str">
        <f>+IF(AND(Таблица2[ИНН]&lt;&gt;"",LEN(Таблица2[ИНН])&lt;&gt;12),Справочник!$E$8,"")</f>
        <v/>
      </c>
      <c r="P107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08" spans="1:16" x14ac:dyDescent="0.25">
      <c r="A108" s="70"/>
      <c r="C108" s="68"/>
      <c r="D108" s="69"/>
      <c r="E108" s="67"/>
      <c r="F108" s="68"/>
      <c r="G108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08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08" s="13" t="str">
        <f>+IF(AND(Таблица2[Обяз.Фам]="",Таблица2[Обяз.Имя]="",Таблица2[Обяз.ИНН]="",Таблица2[Обяз должность?]=""),"",Справочник!$E$4)</f>
        <v/>
      </c>
      <c r="J108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08" s="13" t="str">
        <f>+IF(AND(Таблица2[№п/п]&lt;&gt;"",Таблица2[Имя]=""),1,"")</f>
        <v/>
      </c>
      <c r="L108" s="13" t="str">
        <f>+IF(AND(Таблица2[№п/п]&lt;&gt;"",Таблица2[ИНН]=""),1,"")</f>
        <v/>
      </c>
      <c r="M108" t="str">
        <f>+IF(AND(Таблица2[№п/п]&lt;&gt;"",Таблица2[Категория должности]=""),1,"")</f>
        <v/>
      </c>
      <c r="N108" s="13" t="str">
        <f>+IF(OR(Таблица2[ИНН&lt;&gt;12]&lt;&gt;"",Таблица2[КонтролЧислоИНН]&lt;&gt;""),1,"")</f>
        <v/>
      </c>
      <c r="O108" s="5" t="str">
        <f>+IF(AND(Таблица2[ИНН]&lt;&gt;"",LEN(Таблица2[ИНН])&lt;&gt;12),Справочник!$E$8,"")</f>
        <v/>
      </c>
      <c r="P108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09" spans="1:16" x14ac:dyDescent="0.25">
      <c r="A109" s="70"/>
      <c r="C109" s="68"/>
      <c r="D109" s="69"/>
      <c r="E109" s="67"/>
      <c r="F109" s="68"/>
      <c r="G109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09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09" s="13" t="str">
        <f>+IF(AND(Таблица2[Обяз.Фам]="",Таблица2[Обяз.Имя]="",Таблица2[Обяз.ИНН]="",Таблица2[Обяз должность?]=""),"",Справочник!$E$4)</f>
        <v/>
      </c>
      <c r="J109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09" s="13" t="str">
        <f>+IF(AND(Таблица2[№п/п]&lt;&gt;"",Таблица2[Имя]=""),1,"")</f>
        <v/>
      </c>
      <c r="L109" s="13" t="str">
        <f>+IF(AND(Таблица2[№п/п]&lt;&gt;"",Таблица2[ИНН]=""),1,"")</f>
        <v/>
      </c>
      <c r="M109" t="str">
        <f>+IF(AND(Таблица2[№п/п]&lt;&gt;"",Таблица2[Категория должности]=""),1,"")</f>
        <v/>
      </c>
      <c r="N109" s="13" t="str">
        <f>+IF(OR(Таблица2[ИНН&lt;&gt;12]&lt;&gt;"",Таблица2[КонтролЧислоИНН]&lt;&gt;""),1,"")</f>
        <v/>
      </c>
      <c r="O109" s="5" t="str">
        <f>+IF(AND(Таблица2[ИНН]&lt;&gt;"",LEN(Таблица2[ИНН])&lt;&gt;12),Справочник!$E$8,"")</f>
        <v/>
      </c>
      <c r="P109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10" spans="1:16" x14ac:dyDescent="0.25">
      <c r="A110" s="70"/>
      <c r="C110" s="68"/>
      <c r="D110" s="69"/>
      <c r="E110" s="67"/>
      <c r="F110" s="68"/>
      <c r="G110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10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10" s="13" t="str">
        <f>+IF(AND(Таблица2[Обяз.Фам]="",Таблица2[Обяз.Имя]="",Таблица2[Обяз.ИНН]="",Таблица2[Обяз должность?]=""),"",Справочник!$E$4)</f>
        <v/>
      </c>
      <c r="J110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10" s="13" t="str">
        <f>+IF(AND(Таблица2[№п/п]&lt;&gt;"",Таблица2[Имя]=""),1,"")</f>
        <v/>
      </c>
      <c r="L110" s="13" t="str">
        <f>+IF(AND(Таблица2[№п/п]&lt;&gt;"",Таблица2[ИНН]=""),1,"")</f>
        <v/>
      </c>
      <c r="M110" t="str">
        <f>+IF(AND(Таблица2[№п/п]&lt;&gt;"",Таблица2[Категория должности]=""),1,"")</f>
        <v/>
      </c>
      <c r="N110" s="13" t="str">
        <f>+IF(OR(Таблица2[ИНН&lt;&gt;12]&lt;&gt;"",Таблица2[КонтролЧислоИНН]&lt;&gt;""),1,"")</f>
        <v/>
      </c>
      <c r="O110" s="5" t="str">
        <f>+IF(AND(Таблица2[ИНН]&lt;&gt;"",LEN(Таблица2[ИНН])&lt;&gt;12),Справочник!$E$8,"")</f>
        <v/>
      </c>
      <c r="P110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11" spans="1:16" x14ac:dyDescent="0.25">
      <c r="A111" s="70"/>
      <c r="C111" s="68"/>
      <c r="D111" s="69"/>
      <c r="E111" s="67"/>
      <c r="F111" s="68"/>
      <c r="G111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11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11" s="13" t="str">
        <f>+IF(AND(Таблица2[Обяз.Фам]="",Таблица2[Обяз.Имя]="",Таблица2[Обяз.ИНН]="",Таблица2[Обяз должность?]=""),"",Справочник!$E$4)</f>
        <v/>
      </c>
      <c r="J111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11" s="13" t="str">
        <f>+IF(AND(Таблица2[№п/п]&lt;&gt;"",Таблица2[Имя]=""),1,"")</f>
        <v/>
      </c>
      <c r="L111" s="13" t="str">
        <f>+IF(AND(Таблица2[№п/п]&lt;&gt;"",Таблица2[ИНН]=""),1,"")</f>
        <v/>
      </c>
      <c r="M111" t="str">
        <f>+IF(AND(Таблица2[№п/п]&lt;&gt;"",Таблица2[Категория должности]=""),1,"")</f>
        <v/>
      </c>
      <c r="N111" s="13" t="str">
        <f>+IF(OR(Таблица2[ИНН&lt;&gt;12]&lt;&gt;"",Таблица2[КонтролЧислоИНН]&lt;&gt;""),1,"")</f>
        <v/>
      </c>
      <c r="O111" s="5" t="str">
        <f>+IF(AND(Таблица2[ИНН]&lt;&gt;"",LEN(Таблица2[ИНН])&lt;&gt;12),Справочник!$E$8,"")</f>
        <v/>
      </c>
      <c r="P111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12" spans="1:16" x14ac:dyDescent="0.25">
      <c r="A112" s="70"/>
      <c r="C112" s="68"/>
      <c r="D112" s="69"/>
      <c r="E112" s="67"/>
      <c r="F112" s="68"/>
      <c r="G112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12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12" s="13" t="str">
        <f>+IF(AND(Таблица2[Обяз.Фам]="",Таблица2[Обяз.Имя]="",Таблица2[Обяз.ИНН]="",Таблица2[Обяз должность?]=""),"",Справочник!$E$4)</f>
        <v/>
      </c>
      <c r="J112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12" s="13" t="str">
        <f>+IF(AND(Таблица2[№п/п]&lt;&gt;"",Таблица2[Имя]=""),1,"")</f>
        <v/>
      </c>
      <c r="L112" s="13" t="str">
        <f>+IF(AND(Таблица2[№п/п]&lt;&gt;"",Таблица2[ИНН]=""),1,"")</f>
        <v/>
      </c>
      <c r="M112" t="str">
        <f>+IF(AND(Таблица2[№п/п]&lt;&gt;"",Таблица2[Категория должности]=""),1,"")</f>
        <v/>
      </c>
      <c r="N112" s="13" t="str">
        <f>+IF(OR(Таблица2[ИНН&lt;&gt;12]&lt;&gt;"",Таблица2[КонтролЧислоИНН]&lt;&gt;""),1,"")</f>
        <v/>
      </c>
      <c r="O112" s="5" t="str">
        <f>+IF(AND(Таблица2[ИНН]&lt;&gt;"",LEN(Таблица2[ИНН])&lt;&gt;12),Справочник!$E$8,"")</f>
        <v/>
      </c>
      <c r="P112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13" spans="1:16" x14ac:dyDescent="0.25">
      <c r="A113" s="70"/>
      <c r="C113" s="68"/>
      <c r="D113" s="69"/>
      <c r="E113" s="67"/>
      <c r="F113" s="68"/>
      <c r="G113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13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13" s="13" t="str">
        <f>+IF(AND(Таблица2[Обяз.Фам]="",Таблица2[Обяз.Имя]="",Таблица2[Обяз.ИНН]="",Таблица2[Обяз должность?]=""),"",Справочник!$E$4)</f>
        <v/>
      </c>
      <c r="J113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13" s="13" t="str">
        <f>+IF(AND(Таблица2[№п/п]&lt;&gt;"",Таблица2[Имя]=""),1,"")</f>
        <v/>
      </c>
      <c r="L113" s="13" t="str">
        <f>+IF(AND(Таблица2[№п/п]&lt;&gt;"",Таблица2[ИНН]=""),1,"")</f>
        <v/>
      </c>
      <c r="M113" t="str">
        <f>+IF(AND(Таблица2[№п/п]&lt;&gt;"",Таблица2[Категория должности]=""),1,"")</f>
        <v/>
      </c>
      <c r="N113" s="13" t="str">
        <f>+IF(OR(Таблица2[ИНН&lt;&gt;12]&lt;&gt;"",Таблица2[КонтролЧислоИНН]&lt;&gt;""),1,"")</f>
        <v/>
      </c>
      <c r="O113" s="5" t="str">
        <f>+IF(AND(Таблица2[ИНН]&lt;&gt;"",LEN(Таблица2[ИНН])&lt;&gt;12),Справочник!$E$8,"")</f>
        <v/>
      </c>
      <c r="P113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14" spans="1:16" x14ac:dyDescent="0.25">
      <c r="A114" s="70"/>
      <c r="C114" s="68"/>
      <c r="D114" s="69"/>
      <c r="E114" s="67"/>
      <c r="F114" s="68"/>
      <c r="G114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14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14" s="13" t="str">
        <f>+IF(AND(Таблица2[Обяз.Фам]="",Таблица2[Обяз.Имя]="",Таблица2[Обяз.ИНН]="",Таблица2[Обяз должность?]=""),"",Справочник!$E$4)</f>
        <v/>
      </c>
      <c r="J114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14" s="13" t="str">
        <f>+IF(AND(Таблица2[№п/п]&lt;&gt;"",Таблица2[Имя]=""),1,"")</f>
        <v/>
      </c>
      <c r="L114" s="13" t="str">
        <f>+IF(AND(Таблица2[№п/п]&lt;&gt;"",Таблица2[ИНН]=""),1,"")</f>
        <v/>
      </c>
      <c r="M114" t="str">
        <f>+IF(AND(Таблица2[№п/п]&lt;&gt;"",Таблица2[Категория должности]=""),1,"")</f>
        <v/>
      </c>
      <c r="N114" s="13" t="str">
        <f>+IF(OR(Таблица2[ИНН&lt;&gt;12]&lt;&gt;"",Таблица2[КонтролЧислоИНН]&lt;&gt;""),1,"")</f>
        <v/>
      </c>
      <c r="O114" s="5" t="str">
        <f>+IF(AND(Таблица2[ИНН]&lt;&gt;"",LEN(Таблица2[ИНН])&lt;&gt;12),Справочник!$E$8,"")</f>
        <v/>
      </c>
      <c r="P114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15" spans="1:16" x14ac:dyDescent="0.25">
      <c r="A115" s="70"/>
      <c r="C115" s="68"/>
      <c r="D115" s="69"/>
      <c r="E115" s="67"/>
      <c r="F115" s="68"/>
      <c r="G115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15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15" s="13" t="str">
        <f>+IF(AND(Таблица2[Обяз.Фам]="",Таблица2[Обяз.Имя]="",Таблица2[Обяз.ИНН]="",Таблица2[Обяз должность?]=""),"",Справочник!$E$4)</f>
        <v/>
      </c>
      <c r="J115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15" s="13" t="str">
        <f>+IF(AND(Таблица2[№п/п]&lt;&gt;"",Таблица2[Имя]=""),1,"")</f>
        <v/>
      </c>
      <c r="L115" s="13" t="str">
        <f>+IF(AND(Таблица2[№п/п]&lt;&gt;"",Таблица2[ИНН]=""),1,"")</f>
        <v/>
      </c>
      <c r="M115" t="str">
        <f>+IF(AND(Таблица2[№п/п]&lt;&gt;"",Таблица2[Категория должности]=""),1,"")</f>
        <v/>
      </c>
      <c r="N115" s="13" t="str">
        <f>+IF(OR(Таблица2[ИНН&lt;&gt;12]&lt;&gt;"",Таблица2[КонтролЧислоИНН]&lt;&gt;""),1,"")</f>
        <v/>
      </c>
      <c r="O115" s="5" t="str">
        <f>+IF(AND(Таблица2[ИНН]&lt;&gt;"",LEN(Таблица2[ИНН])&lt;&gt;12),Справочник!$E$8,"")</f>
        <v/>
      </c>
      <c r="P115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16" spans="1:16" x14ac:dyDescent="0.25">
      <c r="A116" s="70"/>
      <c r="C116" s="68"/>
      <c r="D116" s="69"/>
      <c r="E116" s="67"/>
      <c r="F116" s="68"/>
      <c r="G116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16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16" s="13" t="str">
        <f>+IF(AND(Таблица2[Обяз.Фам]="",Таблица2[Обяз.Имя]="",Таблица2[Обяз.ИНН]="",Таблица2[Обяз должность?]=""),"",Справочник!$E$4)</f>
        <v/>
      </c>
      <c r="J116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16" s="13" t="str">
        <f>+IF(AND(Таблица2[№п/п]&lt;&gt;"",Таблица2[Имя]=""),1,"")</f>
        <v/>
      </c>
      <c r="L116" s="13" t="str">
        <f>+IF(AND(Таблица2[№п/п]&lt;&gt;"",Таблица2[ИНН]=""),1,"")</f>
        <v/>
      </c>
      <c r="M116" t="str">
        <f>+IF(AND(Таблица2[№п/п]&lt;&gt;"",Таблица2[Категория должности]=""),1,"")</f>
        <v/>
      </c>
      <c r="N116" s="13" t="str">
        <f>+IF(OR(Таблица2[ИНН&lt;&gt;12]&lt;&gt;"",Таблица2[КонтролЧислоИНН]&lt;&gt;""),1,"")</f>
        <v/>
      </c>
      <c r="O116" s="5" t="str">
        <f>+IF(AND(Таблица2[ИНН]&lt;&gt;"",LEN(Таблица2[ИНН])&lt;&gt;12),Справочник!$E$8,"")</f>
        <v/>
      </c>
      <c r="P116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17" spans="1:16" x14ac:dyDescent="0.25">
      <c r="A117" s="70"/>
      <c r="C117" s="68"/>
      <c r="D117" s="69"/>
      <c r="E117" s="67"/>
      <c r="F117" s="68"/>
      <c r="G117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17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17" s="13" t="str">
        <f>+IF(AND(Таблица2[Обяз.Фам]="",Таблица2[Обяз.Имя]="",Таблица2[Обяз.ИНН]="",Таблица2[Обяз должность?]=""),"",Справочник!$E$4)</f>
        <v/>
      </c>
      <c r="J117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17" s="13" t="str">
        <f>+IF(AND(Таблица2[№п/п]&lt;&gt;"",Таблица2[Имя]=""),1,"")</f>
        <v/>
      </c>
      <c r="L117" s="13" t="str">
        <f>+IF(AND(Таблица2[№п/п]&lt;&gt;"",Таблица2[ИНН]=""),1,"")</f>
        <v/>
      </c>
      <c r="M117" t="str">
        <f>+IF(AND(Таблица2[№п/п]&lt;&gt;"",Таблица2[Категория должности]=""),1,"")</f>
        <v/>
      </c>
      <c r="N117" s="13" t="str">
        <f>+IF(OR(Таблица2[ИНН&lt;&gt;12]&lt;&gt;"",Таблица2[КонтролЧислоИНН]&lt;&gt;""),1,"")</f>
        <v/>
      </c>
      <c r="O117" s="5" t="str">
        <f>+IF(AND(Таблица2[ИНН]&lt;&gt;"",LEN(Таблица2[ИНН])&lt;&gt;12),Справочник!$E$8,"")</f>
        <v/>
      </c>
      <c r="P117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18" spans="1:16" x14ac:dyDescent="0.25">
      <c r="A118" s="70"/>
      <c r="C118" s="68"/>
      <c r="D118" s="69"/>
      <c r="E118" s="67"/>
      <c r="F118" s="68"/>
      <c r="G118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18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18" s="13" t="str">
        <f>+IF(AND(Таблица2[Обяз.Фам]="",Таблица2[Обяз.Имя]="",Таблица2[Обяз.ИНН]="",Таблица2[Обяз должность?]=""),"",Справочник!$E$4)</f>
        <v/>
      </c>
      <c r="J118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18" s="13" t="str">
        <f>+IF(AND(Таблица2[№п/п]&lt;&gt;"",Таблица2[Имя]=""),1,"")</f>
        <v/>
      </c>
      <c r="L118" s="13" t="str">
        <f>+IF(AND(Таблица2[№п/п]&lt;&gt;"",Таблица2[ИНН]=""),1,"")</f>
        <v/>
      </c>
      <c r="M118" t="str">
        <f>+IF(AND(Таблица2[№п/п]&lt;&gt;"",Таблица2[Категория должности]=""),1,"")</f>
        <v/>
      </c>
      <c r="N118" s="13" t="str">
        <f>+IF(OR(Таблица2[ИНН&lt;&gt;12]&lt;&gt;"",Таблица2[КонтролЧислоИНН]&lt;&gt;""),1,"")</f>
        <v/>
      </c>
      <c r="O118" s="5" t="str">
        <f>+IF(AND(Таблица2[ИНН]&lt;&gt;"",LEN(Таблица2[ИНН])&lt;&gt;12),Справочник!$E$8,"")</f>
        <v/>
      </c>
      <c r="P118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19" spans="1:16" x14ac:dyDescent="0.25">
      <c r="A119" s="70"/>
      <c r="C119" s="68"/>
      <c r="D119" s="69"/>
      <c r="E119" s="67"/>
      <c r="F119" s="68"/>
      <c r="G119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19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19" s="13" t="str">
        <f>+IF(AND(Таблица2[Обяз.Фам]="",Таблица2[Обяз.Имя]="",Таблица2[Обяз.ИНН]="",Таблица2[Обяз должность?]=""),"",Справочник!$E$4)</f>
        <v/>
      </c>
      <c r="J119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19" s="13" t="str">
        <f>+IF(AND(Таблица2[№п/п]&lt;&gt;"",Таблица2[Имя]=""),1,"")</f>
        <v/>
      </c>
      <c r="L119" s="13" t="str">
        <f>+IF(AND(Таблица2[№п/п]&lt;&gt;"",Таблица2[ИНН]=""),1,"")</f>
        <v/>
      </c>
      <c r="M119" t="str">
        <f>+IF(AND(Таблица2[№п/п]&lt;&gt;"",Таблица2[Категория должности]=""),1,"")</f>
        <v/>
      </c>
      <c r="N119" s="13" t="str">
        <f>+IF(OR(Таблица2[ИНН&lt;&gt;12]&lt;&gt;"",Таблица2[КонтролЧислоИНН]&lt;&gt;""),1,"")</f>
        <v/>
      </c>
      <c r="O119" s="5" t="str">
        <f>+IF(AND(Таблица2[ИНН]&lt;&gt;"",LEN(Таблица2[ИНН])&lt;&gt;12),Справочник!$E$8,"")</f>
        <v/>
      </c>
      <c r="P119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20" spans="1:16" x14ac:dyDescent="0.25">
      <c r="A120" s="70"/>
      <c r="C120" s="68"/>
      <c r="D120" s="69"/>
      <c r="E120" s="67"/>
      <c r="F120" s="68"/>
      <c r="G120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20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20" s="13" t="str">
        <f>+IF(AND(Таблица2[Обяз.Фам]="",Таблица2[Обяз.Имя]="",Таблица2[Обяз.ИНН]="",Таблица2[Обяз должность?]=""),"",Справочник!$E$4)</f>
        <v/>
      </c>
      <c r="J120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20" s="13" t="str">
        <f>+IF(AND(Таблица2[№п/п]&lt;&gt;"",Таблица2[Имя]=""),1,"")</f>
        <v/>
      </c>
      <c r="L120" s="13" t="str">
        <f>+IF(AND(Таблица2[№п/п]&lt;&gt;"",Таблица2[ИНН]=""),1,"")</f>
        <v/>
      </c>
      <c r="M120" t="str">
        <f>+IF(AND(Таблица2[№п/п]&lt;&gt;"",Таблица2[Категория должности]=""),1,"")</f>
        <v/>
      </c>
      <c r="N120" s="13" t="str">
        <f>+IF(OR(Таблица2[ИНН&lt;&gt;12]&lt;&gt;"",Таблица2[КонтролЧислоИНН]&lt;&gt;""),1,"")</f>
        <v/>
      </c>
      <c r="O120" s="5" t="str">
        <f>+IF(AND(Таблица2[ИНН]&lt;&gt;"",LEN(Таблица2[ИНН])&lt;&gt;12),Справочник!$E$8,"")</f>
        <v/>
      </c>
      <c r="P120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21" spans="1:16" x14ac:dyDescent="0.25">
      <c r="A121" s="70"/>
      <c r="C121" s="68"/>
      <c r="D121" s="69"/>
      <c r="E121" s="67"/>
      <c r="F121" s="68"/>
      <c r="G121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21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21" s="13" t="str">
        <f>+IF(AND(Таблица2[Обяз.Фам]="",Таблица2[Обяз.Имя]="",Таблица2[Обяз.ИНН]="",Таблица2[Обяз должность?]=""),"",Справочник!$E$4)</f>
        <v/>
      </c>
      <c r="J121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21" s="13" t="str">
        <f>+IF(AND(Таблица2[№п/п]&lt;&gt;"",Таблица2[Имя]=""),1,"")</f>
        <v/>
      </c>
      <c r="L121" s="13" t="str">
        <f>+IF(AND(Таблица2[№п/п]&lt;&gt;"",Таблица2[ИНН]=""),1,"")</f>
        <v/>
      </c>
      <c r="M121" t="str">
        <f>+IF(AND(Таблица2[№п/п]&lt;&gt;"",Таблица2[Категория должности]=""),1,"")</f>
        <v/>
      </c>
      <c r="N121" s="13" t="str">
        <f>+IF(OR(Таблица2[ИНН&lt;&gt;12]&lt;&gt;"",Таблица2[КонтролЧислоИНН]&lt;&gt;""),1,"")</f>
        <v/>
      </c>
      <c r="O121" s="5" t="str">
        <f>+IF(AND(Таблица2[ИНН]&lt;&gt;"",LEN(Таблица2[ИНН])&lt;&gt;12),Справочник!$E$8,"")</f>
        <v/>
      </c>
      <c r="P121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22" spans="1:16" x14ac:dyDescent="0.25">
      <c r="A122" s="70"/>
      <c r="C122" s="68"/>
      <c r="D122" s="69"/>
      <c r="E122" s="67"/>
      <c r="F122" s="68"/>
      <c r="G122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22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22" s="13" t="str">
        <f>+IF(AND(Таблица2[Обяз.Фам]="",Таблица2[Обяз.Имя]="",Таблица2[Обяз.ИНН]="",Таблица2[Обяз должность?]=""),"",Справочник!$E$4)</f>
        <v/>
      </c>
      <c r="J122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22" s="13" t="str">
        <f>+IF(AND(Таблица2[№п/п]&lt;&gt;"",Таблица2[Имя]=""),1,"")</f>
        <v/>
      </c>
      <c r="L122" s="13" t="str">
        <f>+IF(AND(Таблица2[№п/п]&lt;&gt;"",Таблица2[ИНН]=""),1,"")</f>
        <v/>
      </c>
      <c r="M122" t="str">
        <f>+IF(AND(Таблица2[№п/п]&lt;&gt;"",Таблица2[Категория должности]=""),1,"")</f>
        <v/>
      </c>
      <c r="N122" s="13" t="str">
        <f>+IF(OR(Таблица2[ИНН&lt;&gt;12]&lt;&gt;"",Таблица2[КонтролЧислоИНН]&lt;&gt;""),1,"")</f>
        <v/>
      </c>
      <c r="O122" s="5" t="str">
        <f>+IF(AND(Таблица2[ИНН]&lt;&gt;"",LEN(Таблица2[ИНН])&lt;&gt;12),Справочник!$E$8,"")</f>
        <v/>
      </c>
      <c r="P122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23" spans="1:16" x14ac:dyDescent="0.25">
      <c r="A123" s="70"/>
      <c r="C123" s="68"/>
      <c r="D123" s="69"/>
      <c r="E123" s="67"/>
      <c r="F123" s="68"/>
      <c r="G123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23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23" s="13" t="str">
        <f>+IF(AND(Таблица2[Обяз.Фам]="",Таблица2[Обяз.Имя]="",Таблица2[Обяз.ИНН]="",Таблица2[Обяз должность?]=""),"",Справочник!$E$4)</f>
        <v/>
      </c>
      <c r="J123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23" s="13" t="str">
        <f>+IF(AND(Таблица2[№п/п]&lt;&gt;"",Таблица2[Имя]=""),1,"")</f>
        <v/>
      </c>
      <c r="L123" s="13" t="str">
        <f>+IF(AND(Таблица2[№п/п]&lt;&gt;"",Таблица2[ИНН]=""),1,"")</f>
        <v/>
      </c>
      <c r="M123" t="str">
        <f>+IF(AND(Таблица2[№п/п]&lt;&gt;"",Таблица2[Категория должности]=""),1,"")</f>
        <v/>
      </c>
      <c r="N123" s="13" t="str">
        <f>+IF(OR(Таблица2[ИНН&lt;&gt;12]&lt;&gt;"",Таблица2[КонтролЧислоИНН]&lt;&gt;""),1,"")</f>
        <v/>
      </c>
      <c r="O123" s="5" t="str">
        <f>+IF(AND(Таблица2[ИНН]&lt;&gt;"",LEN(Таблица2[ИНН])&lt;&gt;12),Справочник!$E$8,"")</f>
        <v/>
      </c>
      <c r="P123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24" spans="1:16" x14ac:dyDescent="0.25">
      <c r="A124" s="70"/>
      <c r="C124" s="68"/>
      <c r="D124" s="69"/>
      <c r="E124" s="67"/>
      <c r="F124" s="68"/>
      <c r="G124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24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24" s="13" t="str">
        <f>+IF(AND(Таблица2[Обяз.Фам]="",Таблица2[Обяз.Имя]="",Таблица2[Обяз.ИНН]="",Таблица2[Обяз должность?]=""),"",Справочник!$E$4)</f>
        <v/>
      </c>
      <c r="J124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24" s="13" t="str">
        <f>+IF(AND(Таблица2[№п/п]&lt;&gt;"",Таблица2[Имя]=""),1,"")</f>
        <v/>
      </c>
      <c r="L124" s="13" t="str">
        <f>+IF(AND(Таблица2[№п/п]&lt;&gt;"",Таблица2[ИНН]=""),1,"")</f>
        <v/>
      </c>
      <c r="M124" t="str">
        <f>+IF(AND(Таблица2[№п/п]&lt;&gt;"",Таблица2[Категория должности]=""),1,"")</f>
        <v/>
      </c>
      <c r="N124" s="13" t="str">
        <f>+IF(OR(Таблица2[ИНН&lt;&gt;12]&lt;&gt;"",Таблица2[КонтролЧислоИНН]&lt;&gt;""),1,"")</f>
        <v/>
      </c>
      <c r="O124" s="5" t="str">
        <f>+IF(AND(Таблица2[ИНН]&lt;&gt;"",LEN(Таблица2[ИНН])&lt;&gt;12),Справочник!$E$8,"")</f>
        <v/>
      </c>
      <c r="P124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25" spans="1:16" x14ac:dyDescent="0.25">
      <c r="A125" s="70"/>
      <c r="C125" s="68"/>
      <c r="D125" s="69"/>
      <c r="E125" s="67"/>
      <c r="F125" s="68"/>
      <c r="G125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25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25" s="13" t="str">
        <f>+IF(AND(Таблица2[Обяз.Фам]="",Таблица2[Обяз.Имя]="",Таблица2[Обяз.ИНН]="",Таблица2[Обяз должность?]=""),"",Справочник!$E$4)</f>
        <v/>
      </c>
      <c r="J125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25" s="13" t="str">
        <f>+IF(AND(Таблица2[№п/п]&lt;&gt;"",Таблица2[Имя]=""),1,"")</f>
        <v/>
      </c>
      <c r="L125" s="13" t="str">
        <f>+IF(AND(Таблица2[№п/п]&lt;&gt;"",Таблица2[ИНН]=""),1,"")</f>
        <v/>
      </c>
      <c r="M125" t="str">
        <f>+IF(AND(Таблица2[№п/п]&lt;&gt;"",Таблица2[Категория должности]=""),1,"")</f>
        <v/>
      </c>
      <c r="N125" s="13" t="str">
        <f>+IF(OR(Таблица2[ИНН&lt;&gt;12]&lt;&gt;"",Таблица2[КонтролЧислоИНН]&lt;&gt;""),1,"")</f>
        <v/>
      </c>
      <c r="O125" s="5" t="str">
        <f>+IF(AND(Таблица2[ИНН]&lt;&gt;"",LEN(Таблица2[ИНН])&lt;&gt;12),Справочник!$E$8,"")</f>
        <v/>
      </c>
      <c r="P125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26" spans="1:16" x14ac:dyDescent="0.25">
      <c r="A126" s="70"/>
      <c r="C126" s="68"/>
      <c r="D126" s="69"/>
      <c r="E126" s="67"/>
      <c r="F126" s="68"/>
      <c r="G126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26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26" s="13" t="str">
        <f>+IF(AND(Таблица2[Обяз.Фам]="",Таблица2[Обяз.Имя]="",Таблица2[Обяз.ИНН]="",Таблица2[Обяз должность?]=""),"",Справочник!$E$4)</f>
        <v/>
      </c>
      <c r="J126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26" s="13" t="str">
        <f>+IF(AND(Таблица2[№п/п]&lt;&gt;"",Таблица2[Имя]=""),1,"")</f>
        <v/>
      </c>
      <c r="L126" s="13" t="str">
        <f>+IF(AND(Таблица2[№п/п]&lt;&gt;"",Таблица2[ИНН]=""),1,"")</f>
        <v/>
      </c>
      <c r="M126" t="str">
        <f>+IF(AND(Таблица2[№п/п]&lt;&gt;"",Таблица2[Категория должности]=""),1,"")</f>
        <v/>
      </c>
      <c r="N126" s="13" t="str">
        <f>+IF(OR(Таблица2[ИНН&lt;&gt;12]&lt;&gt;"",Таблица2[КонтролЧислоИНН]&lt;&gt;""),1,"")</f>
        <v/>
      </c>
      <c r="O126" s="5" t="str">
        <f>+IF(AND(Таблица2[ИНН]&lt;&gt;"",LEN(Таблица2[ИНН])&lt;&gt;12),Справочник!$E$8,"")</f>
        <v/>
      </c>
      <c r="P126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27" spans="1:16" x14ac:dyDescent="0.25">
      <c r="A127" s="70"/>
      <c r="C127" s="68"/>
      <c r="D127" s="69"/>
      <c r="E127" s="67"/>
      <c r="F127" s="68"/>
      <c r="G127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27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27" s="13" t="str">
        <f>+IF(AND(Таблица2[Обяз.Фам]="",Таблица2[Обяз.Имя]="",Таблица2[Обяз.ИНН]="",Таблица2[Обяз должность?]=""),"",Справочник!$E$4)</f>
        <v/>
      </c>
      <c r="J127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27" s="13" t="str">
        <f>+IF(AND(Таблица2[№п/п]&lt;&gt;"",Таблица2[Имя]=""),1,"")</f>
        <v/>
      </c>
      <c r="L127" s="13" t="str">
        <f>+IF(AND(Таблица2[№п/п]&lt;&gt;"",Таблица2[ИНН]=""),1,"")</f>
        <v/>
      </c>
      <c r="M127" t="str">
        <f>+IF(AND(Таблица2[№п/п]&lt;&gt;"",Таблица2[Категория должности]=""),1,"")</f>
        <v/>
      </c>
      <c r="N127" s="13" t="str">
        <f>+IF(OR(Таблица2[ИНН&lt;&gt;12]&lt;&gt;"",Таблица2[КонтролЧислоИНН]&lt;&gt;""),1,"")</f>
        <v/>
      </c>
      <c r="O127" s="5" t="str">
        <f>+IF(AND(Таблица2[ИНН]&lt;&gt;"",LEN(Таблица2[ИНН])&lt;&gt;12),Справочник!$E$8,"")</f>
        <v/>
      </c>
      <c r="P127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28" spans="1:16" x14ac:dyDescent="0.25">
      <c r="A128" s="70"/>
      <c r="C128" s="68"/>
      <c r="D128" s="69"/>
      <c r="E128" s="67"/>
      <c r="F128" s="68"/>
      <c r="G128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28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28" s="13" t="str">
        <f>+IF(AND(Таблица2[Обяз.Фам]="",Таблица2[Обяз.Имя]="",Таблица2[Обяз.ИНН]="",Таблица2[Обяз должность?]=""),"",Справочник!$E$4)</f>
        <v/>
      </c>
      <c r="J128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28" s="13" t="str">
        <f>+IF(AND(Таблица2[№п/п]&lt;&gt;"",Таблица2[Имя]=""),1,"")</f>
        <v/>
      </c>
      <c r="L128" s="13" t="str">
        <f>+IF(AND(Таблица2[№п/п]&lt;&gt;"",Таблица2[ИНН]=""),1,"")</f>
        <v/>
      </c>
      <c r="M128" t="str">
        <f>+IF(AND(Таблица2[№п/п]&lt;&gt;"",Таблица2[Категория должности]=""),1,"")</f>
        <v/>
      </c>
      <c r="N128" s="13" t="str">
        <f>+IF(OR(Таблица2[ИНН&lt;&gt;12]&lt;&gt;"",Таблица2[КонтролЧислоИНН]&lt;&gt;""),1,"")</f>
        <v/>
      </c>
      <c r="O128" s="5" t="str">
        <f>+IF(AND(Таблица2[ИНН]&lt;&gt;"",LEN(Таблица2[ИНН])&lt;&gt;12),Справочник!$E$8,"")</f>
        <v/>
      </c>
      <c r="P128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29" spans="1:16" x14ac:dyDescent="0.25">
      <c r="A129" s="70"/>
      <c r="C129" s="68"/>
      <c r="D129" s="69"/>
      <c r="E129" s="67"/>
      <c r="F129" s="68"/>
      <c r="G129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29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29" s="13" t="str">
        <f>+IF(AND(Таблица2[Обяз.Фам]="",Таблица2[Обяз.Имя]="",Таблица2[Обяз.ИНН]="",Таблица2[Обяз должность?]=""),"",Справочник!$E$4)</f>
        <v/>
      </c>
      <c r="J129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29" s="13" t="str">
        <f>+IF(AND(Таблица2[№п/п]&lt;&gt;"",Таблица2[Имя]=""),1,"")</f>
        <v/>
      </c>
      <c r="L129" s="13" t="str">
        <f>+IF(AND(Таблица2[№п/п]&lt;&gt;"",Таблица2[ИНН]=""),1,"")</f>
        <v/>
      </c>
      <c r="M129" t="str">
        <f>+IF(AND(Таблица2[№п/п]&lt;&gt;"",Таблица2[Категория должности]=""),1,"")</f>
        <v/>
      </c>
      <c r="N129" s="13" t="str">
        <f>+IF(OR(Таблица2[ИНН&lt;&gt;12]&lt;&gt;"",Таблица2[КонтролЧислоИНН]&lt;&gt;""),1,"")</f>
        <v/>
      </c>
      <c r="O129" s="5" t="str">
        <f>+IF(AND(Таблица2[ИНН]&lt;&gt;"",LEN(Таблица2[ИНН])&lt;&gt;12),Справочник!$E$8,"")</f>
        <v/>
      </c>
      <c r="P129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30" spans="1:16" x14ac:dyDescent="0.25">
      <c r="A130" s="70"/>
      <c r="C130" s="68"/>
      <c r="D130" s="69"/>
      <c r="E130" s="67"/>
      <c r="F130" s="68"/>
      <c r="G130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30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30" s="13" t="str">
        <f>+IF(AND(Таблица2[Обяз.Фам]="",Таблица2[Обяз.Имя]="",Таблица2[Обяз.ИНН]="",Таблица2[Обяз должность?]=""),"",Справочник!$E$4)</f>
        <v/>
      </c>
      <c r="J130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30" s="13" t="str">
        <f>+IF(AND(Таблица2[№п/п]&lt;&gt;"",Таблица2[Имя]=""),1,"")</f>
        <v/>
      </c>
      <c r="L130" s="13" t="str">
        <f>+IF(AND(Таблица2[№п/п]&lt;&gt;"",Таблица2[ИНН]=""),1,"")</f>
        <v/>
      </c>
      <c r="M130" t="str">
        <f>+IF(AND(Таблица2[№п/п]&lt;&gt;"",Таблица2[Категория должности]=""),1,"")</f>
        <v/>
      </c>
      <c r="N130" s="13" t="str">
        <f>+IF(OR(Таблица2[ИНН&lt;&gt;12]&lt;&gt;"",Таблица2[КонтролЧислоИНН]&lt;&gt;""),1,"")</f>
        <v/>
      </c>
      <c r="O130" s="5" t="str">
        <f>+IF(AND(Таблица2[ИНН]&lt;&gt;"",LEN(Таблица2[ИНН])&lt;&gt;12),Справочник!$E$8,"")</f>
        <v/>
      </c>
      <c r="P130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31" spans="1:16" x14ac:dyDescent="0.25">
      <c r="A131" s="70"/>
      <c r="C131" s="68"/>
      <c r="D131" s="69"/>
      <c r="E131" s="67"/>
      <c r="F131" s="68"/>
      <c r="G131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31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31" s="13" t="str">
        <f>+IF(AND(Таблица2[Обяз.Фам]="",Таблица2[Обяз.Имя]="",Таблица2[Обяз.ИНН]="",Таблица2[Обяз должность?]=""),"",Справочник!$E$4)</f>
        <v/>
      </c>
      <c r="J131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31" s="13" t="str">
        <f>+IF(AND(Таблица2[№п/п]&lt;&gt;"",Таблица2[Имя]=""),1,"")</f>
        <v/>
      </c>
      <c r="L131" s="13" t="str">
        <f>+IF(AND(Таблица2[№п/п]&lt;&gt;"",Таблица2[ИНН]=""),1,"")</f>
        <v/>
      </c>
      <c r="M131" t="str">
        <f>+IF(AND(Таблица2[№п/п]&lt;&gt;"",Таблица2[Категория должности]=""),1,"")</f>
        <v/>
      </c>
      <c r="N131" s="13" t="str">
        <f>+IF(OR(Таблица2[ИНН&lt;&gt;12]&lt;&gt;"",Таблица2[КонтролЧислоИНН]&lt;&gt;""),1,"")</f>
        <v/>
      </c>
      <c r="O131" s="5" t="str">
        <f>+IF(AND(Таблица2[ИНН]&lt;&gt;"",LEN(Таблица2[ИНН])&lt;&gt;12),Справочник!$E$8,"")</f>
        <v/>
      </c>
      <c r="P131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32" spans="1:16" x14ac:dyDescent="0.25">
      <c r="A132" s="70"/>
      <c r="C132" s="68"/>
      <c r="D132" s="69"/>
      <c r="E132" s="67"/>
      <c r="F132" s="68"/>
      <c r="G132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32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32" s="13" t="str">
        <f>+IF(AND(Таблица2[Обяз.Фам]="",Таблица2[Обяз.Имя]="",Таблица2[Обяз.ИНН]="",Таблица2[Обяз должность?]=""),"",Справочник!$E$4)</f>
        <v/>
      </c>
      <c r="J132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32" s="13" t="str">
        <f>+IF(AND(Таблица2[№п/п]&lt;&gt;"",Таблица2[Имя]=""),1,"")</f>
        <v/>
      </c>
      <c r="L132" s="13" t="str">
        <f>+IF(AND(Таблица2[№п/п]&lt;&gt;"",Таблица2[ИНН]=""),1,"")</f>
        <v/>
      </c>
      <c r="M132" t="str">
        <f>+IF(AND(Таблица2[№п/п]&lt;&gt;"",Таблица2[Категория должности]=""),1,"")</f>
        <v/>
      </c>
      <c r="N132" s="13" t="str">
        <f>+IF(OR(Таблица2[ИНН&lt;&gt;12]&lt;&gt;"",Таблица2[КонтролЧислоИНН]&lt;&gt;""),1,"")</f>
        <v/>
      </c>
      <c r="O132" s="5" t="str">
        <f>+IF(AND(Таблица2[ИНН]&lt;&gt;"",LEN(Таблица2[ИНН])&lt;&gt;12),Справочник!$E$8,"")</f>
        <v/>
      </c>
      <c r="P132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33" spans="1:16" x14ac:dyDescent="0.25">
      <c r="A133" s="70"/>
      <c r="C133" s="68"/>
      <c r="D133" s="69"/>
      <c r="E133" s="67"/>
      <c r="F133" s="68"/>
      <c r="G133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33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33" s="13" t="str">
        <f>+IF(AND(Таблица2[Обяз.Фам]="",Таблица2[Обяз.Имя]="",Таблица2[Обяз.ИНН]="",Таблица2[Обяз должность?]=""),"",Справочник!$E$4)</f>
        <v/>
      </c>
      <c r="J133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33" s="13" t="str">
        <f>+IF(AND(Таблица2[№п/п]&lt;&gt;"",Таблица2[Имя]=""),1,"")</f>
        <v/>
      </c>
      <c r="L133" s="13" t="str">
        <f>+IF(AND(Таблица2[№п/п]&lt;&gt;"",Таблица2[ИНН]=""),1,"")</f>
        <v/>
      </c>
      <c r="M133" t="str">
        <f>+IF(AND(Таблица2[№п/п]&lt;&gt;"",Таблица2[Категория должности]=""),1,"")</f>
        <v/>
      </c>
      <c r="N133" s="13" t="str">
        <f>+IF(OR(Таблица2[ИНН&lt;&gt;12]&lt;&gt;"",Таблица2[КонтролЧислоИНН]&lt;&gt;""),1,"")</f>
        <v/>
      </c>
      <c r="O133" s="5" t="str">
        <f>+IF(AND(Таблица2[ИНН]&lt;&gt;"",LEN(Таблица2[ИНН])&lt;&gt;12),Справочник!$E$8,"")</f>
        <v/>
      </c>
      <c r="P133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34" spans="1:16" x14ac:dyDescent="0.25">
      <c r="A134" s="70"/>
      <c r="C134" s="68"/>
      <c r="D134" s="69"/>
      <c r="E134" s="67"/>
      <c r="F134" s="68"/>
      <c r="G134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34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34" s="13" t="str">
        <f>+IF(AND(Таблица2[Обяз.Фам]="",Таблица2[Обяз.Имя]="",Таблица2[Обяз.ИНН]="",Таблица2[Обяз должность?]=""),"",Справочник!$E$4)</f>
        <v/>
      </c>
      <c r="J134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34" s="13" t="str">
        <f>+IF(AND(Таблица2[№п/п]&lt;&gt;"",Таблица2[Имя]=""),1,"")</f>
        <v/>
      </c>
      <c r="L134" s="13" t="str">
        <f>+IF(AND(Таблица2[№п/п]&lt;&gt;"",Таблица2[ИНН]=""),1,"")</f>
        <v/>
      </c>
      <c r="M134" t="str">
        <f>+IF(AND(Таблица2[№п/п]&lt;&gt;"",Таблица2[Категория должности]=""),1,"")</f>
        <v/>
      </c>
      <c r="N134" s="13" t="str">
        <f>+IF(OR(Таблица2[ИНН&lt;&gt;12]&lt;&gt;"",Таблица2[КонтролЧислоИНН]&lt;&gt;""),1,"")</f>
        <v/>
      </c>
      <c r="O134" s="5" t="str">
        <f>+IF(AND(Таблица2[ИНН]&lt;&gt;"",LEN(Таблица2[ИНН])&lt;&gt;12),Справочник!$E$8,"")</f>
        <v/>
      </c>
      <c r="P134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35" spans="1:16" x14ac:dyDescent="0.25">
      <c r="A135" s="70"/>
      <c r="C135" s="68"/>
      <c r="D135" s="69"/>
      <c r="E135" s="67"/>
      <c r="F135" s="68"/>
      <c r="G135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35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35" s="13" t="str">
        <f>+IF(AND(Таблица2[Обяз.Фам]="",Таблица2[Обяз.Имя]="",Таблица2[Обяз.ИНН]="",Таблица2[Обяз должность?]=""),"",Справочник!$E$4)</f>
        <v/>
      </c>
      <c r="J135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35" s="13" t="str">
        <f>+IF(AND(Таблица2[№п/п]&lt;&gt;"",Таблица2[Имя]=""),1,"")</f>
        <v/>
      </c>
      <c r="L135" s="13" t="str">
        <f>+IF(AND(Таблица2[№п/п]&lt;&gt;"",Таблица2[ИНН]=""),1,"")</f>
        <v/>
      </c>
      <c r="M135" t="str">
        <f>+IF(AND(Таблица2[№п/п]&lt;&gt;"",Таблица2[Категория должности]=""),1,"")</f>
        <v/>
      </c>
      <c r="N135" s="13" t="str">
        <f>+IF(OR(Таблица2[ИНН&lt;&gt;12]&lt;&gt;"",Таблица2[КонтролЧислоИНН]&lt;&gt;""),1,"")</f>
        <v/>
      </c>
      <c r="O135" s="5" t="str">
        <f>+IF(AND(Таблица2[ИНН]&lt;&gt;"",LEN(Таблица2[ИНН])&lt;&gt;12),Справочник!$E$8,"")</f>
        <v/>
      </c>
      <c r="P135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36" spans="1:16" x14ac:dyDescent="0.25">
      <c r="A136" s="70"/>
      <c r="C136" s="68"/>
      <c r="D136" s="69"/>
      <c r="E136" s="67"/>
      <c r="F136" s="68"/>
      <c r="G136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36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36" s="13" t="str">
        <f>+IF(AND(Таблица2[Обяз.Фам]="",Таблица2[Обяз.Имя]="",Таблица2[Обяз.ИНН]="",Таблица2[Обяз должность?]=""),"",Справочник!$E$4)</f>
        <v/>
      </c>
      <c r="J136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36" s="13" t="str">
        <f>+IF(AND(Таблица2[№п/п]&lt;&gt;"",Таблица2[Имя]=""),1,"")</f>
        <v/>
      </c>
      <c r="L136" s="13" t="str">
        <f>+IF(AND(Таблица2[№п/п]&lt;&gt;"",Таблица2[ИНН]=""),1,"")</f>
        <v/>
      </c>
      <c r="M136" t="str">
        <f>+IF(AND(Таблица2[№п/п]&lt;&gt;"",Таблица2[Категория должности]=""),1,"")</f>
        <v/>
      </c>
      <c r="N136" s="13" t="str">
        <f>+IF(OR(Таблица2[ИНН&lt;&gt;12]&lt;&gt;"",Таблица2[КонтролЧислоИНН]&lt;&gt;""),1,"")</f>
        <v/>
      </c>
      <c r="O136" s="5" t="str">
        <f>+IF(AND(Таблица2[ИНН]&lt;&gt;"",LEN(Таблица2[ИНН])&lt;&gt;12),Справочник!$E$8,"")</f>
        <v/>
      </c>
      <c r="P136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37" spans="1:16" x14ac:dyDescent="0.25">
      <c r="A137" s="70"/>
      <c r="C137" s="68"/>
      <c r="D137" s="69"/>
      <c r="E137" s="67"/>
      <c r="F137" s="68"/>
      <c r="G137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37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37" s="13" t="str">
        <f>+IF(AND(Таблица2[Обяз.Фам]="",Таблица2[Обяз.Имя]="",Таблица2[Обяз.ИНН]="",Таблица2[Обяз должность?]=""),"",Справочник!$E$4)</f>
        <v/>
      </c>
      <c r="J137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37" s="13" t="str">
        <f>+IF(AND(Таблица2[№п/п]&lt;&gt;"",Таблица2[Имя]=""),1,"")</f>
        <v/>
      </c>
      <c r="L137" s="13" t="str">
        <f>+IF(AND(Таблица2[№п/п]&lt;&gt;"",Таблица2[ИНН]=""),1,"")</f>
        <v/>
      </c>
      <c r="M137" t="str">
        <f>+IF(AND(Таблица2[№п/п]&lt;&gt;"",Таблица2[Категория должности]=""),1,"")</f>
        <v/>
      </c>
      <c r="N137" s="13" t="str">
        <f>+IF(OR(Таблица2[ИНН&lt;&gt;12]&lt;&gt;"",Таблица2[КонтролЧислоИНН]&lt;&gt;""),1,"")</f>
        <v/>
      </c>
      <c r="O137" s="5" t="str">
        <f>+IF(AND(Таблица2[ИНН]&lt;&gt;"",LEN(Таблица2[ИНН])&lt;&gt;12),Справочник!$E$8,"")</f>
        <v/>
      </c>
      <c r="P137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38" spans="1:16" x14ac:dyDescent="0.25">
      <c r="A138" s="70"/>
      <c r="C138" s="68"/>
      <c r="D138" s="69"/>
      <c r="E138" s="67"/>
      <c r="F138" s="68"/>
      <c r="G138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38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38" s="13" t="str">
        <f>+IF(AND(Таблица2[Обяз.Фам]="",Таблица2[Обяз.Имя]="",Таблица2[Обяз.ИНН]="",Таблица2[Обяз должность?]=""),"",Справочник!$E$4)</f>
        <v/>
      </c>
      <c r="J138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38" s="13" t="str">
        <f>+IF(AND(Таблица2[№п/п]&lt;&gt;"",Таблица2[Имя]=""),1,"")</f>
        <v/>
      </c>
      <c r="L138" s="13" t="str">
        <f>+IF(AND(Таблица2[№п/п]&lt;&gt;"",Таблица2[ИНН]=""),1,"")</f>
        <v/>
      </c>
      <c r="M138" t="str">
        <f>+IF(AND(Таблица2[№п/п]&lt;&gt;"",Таблица2[Категория должности]=""),1,"")</f>
        <v/>
      </c>
      <c r="N138" s="13" t="str">
        <f>+IF(OR(Таблица2[ИНН&lt;&gt;12]&lt;&gt;"",Таблица2[КонтролЧислоИНН]&lt;&gt;""),1,"")</f>
        <v/>
      </c>
      <c r="O138" s="5" t="str">
        <f>+IF(AND(Таблица2[ИНН]&lt;&gt;"",LEN(Таблица2[ИНН])&lt;&gt;12),Справочник!$E$8,"")</f>
        <v/>
      </c>
      <c r="P138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39" spans="1:16" x14ac:dyDescent="0.25">
      <c r="A139" s="70"/>
      <c r="C139" s="68"/>
      <c r="D139" s="69"/>
      <c r="E139" s="67"/>
      <c r="F139" s="68"/>
      <c r="G139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39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39" s="13" t="str">
        <f>+IF(AND(Таблица2[Обяз.Фам]="",Таблица2[Обяз.Имя]="",Таблица2[Обяз.ИНН]="",Таблица2[Обяз должность?]=""),"",Справочник!$E$4)</f>
        <v/>
      </c>
      <c r="J139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39" s="13" t="str">
        <f>+IF(AND(Таблица2[№п/п]&lt;&gt;"",Таблица2[Имя]=""),1,"")</f>
        <v/>
      </c>
      <c r="L139" s="13" t="str">
        <f>+IF(AND(Таблица2[№п/п]&lt;&gt;"",Таблица2[ИНН]=""),1,"")</f>
        <v/>
      </c>
      <c r="M139" t="str">
        <f>+IF(AND(Таблица2[№п/п]&lt;&gt;"",Таблица2[Категория должности]=""),1,"")</f>
        <v/>
      </c>
      <c r="N139" s="13" t="str">
        <f>+IF(OR(Таблица2[ИНН&lt;&gt;12]&lt;&gt;"",Таблица2[КонтролЧислоИНН]&lt;&gt;""),1,"")</f>
        <v/>
      </c>
      <c r="O139" s="5" t="str">
        <f>+IF(AND(Таблица2[ИНН]&lt;&gt;"",LEN(Таблица2[ИНН])&lt;&gt;12),Справочник!$E$8,"")</f>
        <v/>
      </c>
      <c r="P139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40" spans="1:16" x14ac:dyDescent="0.25">
      <c r="A140" s="70"/>
      <c r="C140" s="68"/>
      <c r="D140" s="69"/>
      <c r="E140" s="67"/>
      <c r="F140" s="68"/>
      <c r="G140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40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40" s="13" t="str">
        <f>+IF(AND(Таблица2[Обяз.Фам]="",Таблица2[Обяз.Имя]="",Таблица2[Обяз.ИНН]="",Таблица2[Обяз должность?]=""),"",Справочник!$E$4)</f>
        <v/>
      </c>
      <c r="J140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40" s="13" t="str">
        <f>+IF(AND(Таблица2[№п/п]&lt;&gt;"",Таблица2[Имя]=""),1,"")</f>
        <v/>
      </c>
      <c r="L140" s="13" t="str">
        <f>+IF(AND(Таблица2[№п/п]&lt;&gt;"",Таблица2[ИНН]=""),1,"")</f>
        <v/>
      </c>
      <c r="M140" t="str">
        <f>+IF(AND(Таблица2[№п/п]&lt;&gt;"",Таблица2[Категория должности]=""),1,"")</f>
        <v/>
      </c>
      <c r="N140" s="13" t="str">
        <f>+IF(OR(Таблица2[ИНН&lt;&gt;12]&lt;&gt;"",Таблица2[КонтролЧислоИНН]&lt;&gt;""),1,"")</f>
        <v/>
      </c>
      <c r="O140" s="5" t="str">
        <f>+IF(AND(Таблица2[ИНН]&lt;&gt;"",LEN(Таблица2[ИНН])&lt;&gt;12),Справочник!$E$8,"")</f>
        <v/>
      </c>
      <c r="P140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41" spans="1:16" x14ac:dyDescent="0.25">
      <c r="A141" s="70"/>
      <c r="C141" s="68"/>
      <c r="D141" s="69"/>
      <c r="E141" s="67"/>
      <c r="F141" s="68"/>
      <c r="G141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41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41" s="13" t="str">
        <f>+IF(AND(Таблица2[Обяз.Фам]="",Таблица2[Обяз.Имя]="",Таблица2[Обяз.ИНН]="",Таблица2[Обяз должность?]=""),"",Справочник!$E$4)</f>
        <v/>
      </c>
      <c r="J141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41" s="13" t="str">
        <f>+IF(AND(Таблица2[№п/п]&lt;&gt;"",Таблица2[Имя]=""),1,"")</f>
        <v/>
      </c>
      <c r="L141" s="13" t="str">
        <f>+IF(AND(Таблица2[№п/п]&lt;&gt;"",Таблица2[ИНН]=""),1,"")</f>
        <v/>
      </c>
      <c r="M141" t="str">
        <f>+IF(AND(Таблица2[№п/п]&lt;&gt;"",Таблица2[Категория должности]=""),1,"")</f>
        <v/>
      </c>
      <c r="N141" s="13" t="str">
        <f>+IF(OR(Таблица2[ИНН&lt;&gt;12]&lt;&gt;"",Таблица2[КонтролЧислоИНН]&lt;&gt;""),1,"")</f>
        <v/>
      </c>
      <c r="O141" s="5" t="str">
        <f>+IF(AND(Таблица2[ИНН]&lt;&gt;"",LEN(Таблица2[ИНН])&lt;&gt;12),Справочник!$E$8,"")</f>
        <v/>
      </c>
      <c r="P141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42" spans="1:16" x14ac:dyDescent="0.25">
      <c r="A142" s="70"/>
      <c r="C142" s="68"/>
      <c r="D142" s="69"/>
      <c r="E142" s="67"/>
      <c r="F142" s="68"/>
      <c r="G142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42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42" s="13" t="str">
        <f>+IF(AND(Таблица2[Обяз.Фам]="",Таблица2[Обяз.Имя]="",Таблица2[Обяз.ИНН]="",Таблица2[Обяз должность?]=""),"",Справочник!$E$4)</f>
        <v/>
      </c>
      <c r="J142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42" s="13" t="str">
        <f>+IF(AND(Таблица2[№п/п]&lt;&gt;"",Таблица2[Имя]=""),1,"")</f>
        <v/>
      </c>
      <c r="L142" s="13" t="str">
        <f>+IF(AND(Таблица2[№п/п]&lt;&gt;"",Таблица2[ИНН]=""),1,"")</f>
        <v/>
      </c>
      <c r="M142" t="str">
        <f>+IF(AND(Таблица2[№п/п]&lt;&gt;"",Таблица2[Категория должности]=""),1,"")</f>
        <v/>
      </c>
      <c r="N142" s="13" t="str">
        <f>+IF(OR(Таблица2[ИНН&lt;&gt;12]&lt;&gt;"",Таблица2[КонтролЧислоИНН]&lt;&gt;""),1,"")</f>
        <v/>
      </c>
      <c r="O142" s="5" t="str">
        <f>+IF(AND(Таблица2[ИНН]&lt;&gt;"",LEN(Таблица2[ИНН])&lt;&gt;12),Справочник!$E$8,"")</f>
        <v/>
      </c>
      <c r="P142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43" spans="1:16" x14ac:dyDescent="0.25">
      <c r="A143" s="70"/>
      <c r="C143" s="68"/>
      <c r="D143" s="69"/>
      <c r="E143" s="67"/>
      <c r="F143" s="68"/>
      <c r="G143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43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43" s="13" t="str">
        <f>+IF(AND(Таблица2[Обяз.Фам]="",Таблица2[Обяз.Имя]="",Таблица2[Обяз.ИНН]="",Таблица2[Обяз должность?]=""),"",Справочник!$E$4)</f>
        <v/>
      </c>
      <c r="J143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43" s="13" t="str">
        <f>+IF(AND(Таблица2[№п/п]&lt;&gt;"",Таблица2[Имя]=""),1,"")</f>
        <v/>
      </c>
      <c r="L143" s="13" t="str">
        <f>+IF(AND(Таблица2[№п/п]&lt;&gt;"",Таблица2[ИНН]=""),1,"")</f>
        <v/>
      </c>
      <c r="M143" t="str">
        <f>+IF(AND(Таблица2[№п/п]&lt;&gt;"",Таблица2[Категория должности]=""),1,"")</f>
        <v/>
      </c>
      <c r="N143" s="13" t="str">
        <f>+IF(OR(Таблица2[ИНН&lt;&gt;12]&lt;&gt;"",Таблица2[КонтролЧислоИНН]&lt;&gt;""),1,"")</f>
        <v/>
      </c>
      <c r="O143" s="5" t="str">
        <f>+IF(AND(Таблица2[ИНН]&lt;&gt;"",LEN(Таблица2[ИНН])&lt;&gt;12),Справочник!$E$8,"")</f>
        <v/>
      </c>
      <c r="P143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44" spans="1:16" x14ac:dyDescent="0.25">
      <c r="A144" s="70"/>
      <c r="C144" s="68"/>
      <c r="D144" s="69"/>
      <c r="E144" s="67"/>
      <c r="F144" s="68"/>
      <c r="G144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44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44" s="13" t="str">
        <f>+IF(AND(Таблица2[Обяз.Фам]="",Таблица2[Обяз.Имя]="",Таблица2[Обяз.ИНН]="",Таблица2[Обяз должность?]=""),"",Справочник!$E$4)</f>
        <v/>
      </c>
      <c r="J144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44" s="13" t="str">
        <f>+IF(AND(Таблица2[№п/п]&lt;&gt;"",Таблица2[Имя]=""),1,"")</f>
        <v/>
      </c>
      <c r="L144" s="13" t="str">
        <f>+IF(AND(Таблица2[№п/п]&lt;&gt;"",Таблица2[ИНН]=""),1,"")</f>
        <v/>
      </c>
      <c r="M144" t="str">
        <f>+IF(AND(Таблица2[№п/п]&lt;&gt;"",Таблица2[Категория должности]=""),1,"")</f>
        <v/>
      </c>
      <c r="N144" s="13" t="str">
        <f>+IF(OR(Таблица2[ИНН&lt;&gt;12]&lt;&gt;"",Таблица2[КонтролЧислоИНН]&lt;&gt;""),1,"")</f>
        <v/>
      </c>
      <c r="O144" s="5" t="str">
        <f>+IF(AND(Таблица2[ИНН]&lt;&gt;"",LEN(Таблица2[ИНН])&lt;&gt;12),Справочник!$E$8,"")</f>
        <v/>
      </c>
      <c r="P144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45" spans="1:16" x14ac:dyDescent="0.25">
      <c r="A145" s="70"/>
      <c r="C145" s="68"/>
      <c r="D145" s="69"/>
      <c r="E145" s="67"/>
      <c r="F145" s="68"/>
      <c r="G145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45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45" s="13" t="str">
        <f>+IF(AND(Таблица2[Обяз.Фам]="",Таблица2[Обяз.Имя]="",Таблица2[Обяз.ИНН]="",Таблица2[Обяз должность?]=""),"",Справочник!$E$4)</f>
        <v/>
      </c>
      <c r="J145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45" s="13" t="str">
        <f>+IF(AND(Таблица2[№п/п]&lt;&gt;"",Таблица2[Имя]=""),1,"")</f>
        <v/>
      </c>
      <c r="L145" s="13" t="str">
        <f>+IF(AND(Таблица2[№п/п]&lt;&gt;"",Таблица2[ИНН]=""),1,"")</f>
        <v/>
      </c>
      <c r="M145" t="str">
        <f>+IF(AND(Таблица2[№п/п]&lt;&gt;"",Таблица2[Категория должности]=""),1,"")</f>
        <v/>
      </c>
      <c r="N145" s="13" t="str">
        <f>+IF(OR(Таблица2[ИНН&lt;&gt;12]&lt;&gt;"",Таблица2[КонтролЧислоИНН]&lt;&gt;""),1,"")</f>
        <v/>
      </c>
      <c r="O145" s="5" t="str">
        <f>+IF(AND(Таблица2[ИНН]&lt;&gt;"",LEN(Таблица2[ИНН])&lt;&gt;12),Справочник!$E$8,"")</f>
        <v/>
      </c>
      <c r="P145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46" spans="1:16" x14ac:dyDescent="0.25">
      <c r="A146" s="70"/>
      <c r="C146" s="68"/>
      <c r="D146" s="69"/>
      <c r="E146" s="67"/>
      <c r="F146" s="68"/>
      <c r="G146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46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46" s="13" t="str">
        <f>+IF(AND(Таблица2[Обяз.Фам]="",Таблица2[Обяз.Имя]="",Таблица2[Обяз.ИНН]="",Таблица2[Обяз должность?]=""),"",Справочник!$E$4)</f>
        <v/>
      </c>
      <c r="J146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46" s="13" t="str">
        <f>+IF(AND(Таблица2[№п/п]&lt;&gt;"",Таблица2[Имя]=""),1,"")</f>
        <v/>
      </c>
      <c r="L146" s="13" t="str">
        <f>+IF(AND(Таблица2[№п/п]&lt;&gt;"",Таблица2[ИНН]=""),1,"")</f>
        <v/>
      </c>
      <c r="M146" t="str">
        <f>+IF(AND(Таблица2[№п/п]&lt;&gt;"",Таблица2[Категория должности]=""),1,"")</f>
        <v/>
      </c>
      <c r="N146" s="13" t="str">
        <f>+IF(OR(Таблица2[ИНН&lt;&gt;12]&lt;&gt;"",Таблица2[КонтролЧислоИНН]&lt;&gt;""),1,"")</f>
        <v/>
      </c>
      <c r="O146" s="5" t="str">
        <f>+IF(AND(Таблица2[ИНН]&lt;&gt;"",LEN(Таблица2[ИНН])&lt;&gt;12),Справочник!$E$8,"")</f>
        <v/>
      </c>
      <c r="P146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47" spans="1:16" x14ac:dyDescent="0.25">
      <c r="A147" s="70"/>
      <c r="C147" s="68"/>
      <c r="D147" s="69"/>
      <c r="E147" s="67"/>
      <c r="F147" s="68"/>
      <c r="G147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47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47" s="13" t="str">
        <f>+IF(AND(Таблица2[Обяз.Фам]="",Таблица2[Обяз.Имя]="",Таблица2[Обяз.ИНН]="",Таблица2[Обяз должность?]=""),"",Справочник!$E$4)</f>
        <v/>
      </c>
      <c r="J147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47" s="13" t="str">
        <f>+IF(AND(Таблица2[№п/п]&lt;&gt;"",Таблица2[Имя]=""),1,"")</f>
        <v/>
      </c>
      <c r="L147" s="13" t="str">
        <f>+IF(AND(Таблица2[№п/п]&lt;&gt;"",Таблица2[ИНН]=""),1,"")</f>
        <v/>
      </c>
      <c r="M147" t="str">
        <f>+IF(AND(Таблица2[№п/п]&lt;&gt;"",Таблица2[Категория должности]=""),1,"")</f>
        <v/>
      </c>
      <c r="N147" s="13" t="str">
        <f>+IF(OR(Таблица2[ИНН&lt;&gt;12]&lt;&gt;"",Таблица2[КонтролЧислоИНН]&lt;&gt;""),1,"")</f>
        <v/>
      </c>
      <c r="O147" s="5" t="str">
        <f>+IF(AND(Таблица2[ИНН]&lt;&gt;"",LEN(Таблица2[ИНН])&lt;&gt;12),Справочник!$E$8,"")</f>
        <v/>
      </c>
      <c r="P147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48" spans="1:16" x14ac:dyDescent="0.25">
      <c r="A148" s="70"/>
      <c r="C148" s="68"/>
      <c r="D148" s="69"/>
      <c r="E148" s="67"/>
      <c r="F148" s="68"/>
      <c r="G148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48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48" s="13" t="str">
        <f>+IF(AND(Таблица2[Обяз.Фам]="",Таблица2[Обяз.Имя]="",Таблица2[Обяз.ИНН]="",Таблица2[Обяз должность?]=""),"",Справочник!$E$4)</f>
        <v/>
      </c>
      <c r="J148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48" s="13" t="str">
        <f>+IF(AND(Таблица2[№п/п]&lt;&gt;"",Таблица2[Имя]=""),1,"")</f>
        <v/>
      </c>
      <c r="L148" s="13" t="str">
        <f>+IF(AND(Таблица2[№п/п]&lt;&gt;"",Таблица2[ИНН]=""),1,"")</f>
        <v/>
      </c>
      <c r="M148" t="str">
        <f>+IF(AND(Таблица2[№п/п]&lt;&gt;"",Таблица2[Категория должности]=""),1,"")</f>
        <v/>
      </c>
      <c r="N148" s="13" t="str">
        <f>+IF(OR(Таблица2[ИНН&lt;&gt;12]&lt;&gt;"",Таблица2[КонтролЧислоИНН]&lt;&gt;""),1,"")</f>
        <v/>
      </c>
      <c r="O148" s="5" t="str">
        <f>+IF(AND(Таблица2[ИНН]&lt;&gt;"",LEN(Таблица2[ИНН])&lt;&gt;12),Справочник!$E$8,"")</f>
        <v/>
      </c>
      <c r="P148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49" spans="1:16" x14ac:dyDescent="0.25">
      <c r="A149" s="70"/>
      <c r="C149" s="68"/>
      <c r="D149" s="69"/>
      <c r="E149" s="67"/>
      <c r="F149" s="68"/>
      <c r="G149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49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49" s="13" t="str">
        <f>+IF(AND(Таблица2[Обяз.Фам]="",Таблица2[Обяз.Имя]="",Таблица2[Обяз.ИНН]="",Таблица2[Обяз должность?]=""),"",Справочник!$E$4)</f>
        <v/>
      </c>
      <c r="J149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49" s="13" t="str">
        <f>+IF(AND(Таблица2[№п/п]&lt;&gt;"",Таблица2[Имя]=""),1,"")</f>
        <v/>
      </c>
      <c r="L149" s="13" t="str">
        <f>+IF(AND(Таблица2[№п/п]&lt;&gt;"",Таблица2[ИНН]=""),1,"")</f>
        <v/>
      </c>
      <c r="M149" t="str">
        <f>+IF(AND(Таблица2[№п/п]&lt;&gt;"",Таблица2[Категория должности]=""),1,"")</f>
        <v/>
      </c>
      <c r="N149" s="13" t="str">
        <f>+IF(OR(Таблица2[ИНН&lt;&gt;12]&lt;&gt;"",Таблица2[КонтролЧислоИНН]&lt;&gt;""),1,"")</f>
        <v/>
      </c>
      <c r="O149" s="5" t="str">
        <f>+IF(AND(Таблица2[ИНН]&lt;&gt;"",LEN(Таблица2[ИНН])&lt;&gt;12),Справочник!$E$8,"")</f>
        <v/>
      </c>
      <c r="P149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50" spans="1:16" x14ac:dyDescent="0.25">
      <c r="A150" s="70"/>
      <c r="C150" s="68"/>
      <c r="D150" s="69"/>
      <c r="E150" s="67"/>
      <c r="F150" s="68"/>
      <c r="G150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50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50" s="13" t="str">
        <f>+IF(AND(Таблица2[Обяз.Фам]="",Таблица2[Обяз.Имя]="",Таблица2[Обяз.ИНН]="",Таблица2[Обяз должность?]=""),"",Справочник!$E$4)</f>
        <v/>
      </c>
      <c r="J150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50" s="13" t="str">
        <f>+IF(AND(Таблица2[№п/п]&lt;&gt;"",Таблица2[Имя]=""),1,"")</f>
        <v/>
      </c>
      <c r="L150" s="13" t="str">
        <f>+IF(AND(Таблица2[№п/п]&lt;&gt;"",Таблица2[ИНН]=""),1,"")</f>
        <v/>
      </c>
      <c r="M150" t="str">
        <f>+IF(AND(Таблица2[№п/п]&lt;&gt;"",Таблица2[Категория должности]=""),1,"")</f>
        <v/>
      </c>
      <c r="N150" s="13" t="str">
        <f>+IF(OR(Таблица2[ИНН&lt;&gt;12]&lt;&gt;"",Таблица2[КонтролЧислоИНН]&lt;&gt;""),1,"")</f>
        <v/>
      </c>
      <c r="O150" s="5" t="str">
        <f>+IF(AND(Таблица2[ИНН]&lt;&gt;"",LEN(Таблица2[ИНН])&lt;&gt;12),Справочник!$E$8,"")</f>
        <v/>
      </c>
      <c r="P150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51" spans="1:16" x14ac:dyDescent="0.25">
      <c r="A151" s="70"/>
      <c r="C151" s="68"/>
      <c r="D151" s="69"/>
      <c r="E151" s="67"/>
      <c r="F151" s="68"/>
      <c r="G151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51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51" s="13" t="str">
        <f>+IF(AND(Таблица2[Обяз.Фам]="",Таблица2[Обяз.Имя]="",Таблица2[Обяз.ИНН]="",Таблица2[Обяз должность?]=""),"",Справочник!$E$4)</f>
        <v/>
      </c>
      <c r="J151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51" s="13" t="str">
        <f>+IF(AND(Таблица2[№п/п]&lt;&gt;"",Таблица2[Имя]=""),1,"")</f>
        <v/>
      </c>
      <c r="L151" s="13" t="str">
        <f>+IF(AND(Таблица2[№п/п]&lt;&gt;"",Таблица2[ИНН]=""),1,"")</f>
        <v/>
      </c>
      <c r="M151" t="str">
        <f>+IF(AND(Таблица2[№п/п]&lt;&gt;"",Таблица2[Категория должности]=""),1,"")</f>
        <v/>
      </c>
      <c r="N151" s="13" t="str">
        <f>+IF(OR(Таблица2[ИНН&lt;&gt;12]&lt;&gt;"",Таблица2[КонтролЧислоИНН]&lt;&gt;""),1,"")</f>
        <v/>
      </c>
      <c r="O151" s="5" t="str">
        <f>+IF(AND(Таблица2[ИНН]&lt;&gt;"",LEN(Таблица2[ИНН])&lt;&gt;12),Справочник!$E$8,"")</f>
        <v/>
      </c>
      <c r="P151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52" spans="1:16" x14ac:dyDescent="0.25">
      <c r="A152" s="70"/>
      <c r="C152" s="68"/>
      <c r="D152" s="69"/>
      <c r="E152" s="67"/>
      <c r="F152" s="68"/>
      <c r="G152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52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52" s="13" t="str">
        <f>+IF(AND(Таблица2[Обяз.Фам]="",Таблица2[Обяз.Имя]="",Таблица2[Обяз.ИНН]="",Таблица2[Обяз должность?]=""),"",Справочник!$E$4)</f>
        <v/>
      </c>
      <c r="J152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52" s="13" t="str">
        <f>+IF(AND(Таблица2[№п/п]&lt;&gt;"",Таблица2[Имя]=""),1,"")</f>
        <v/>
      </c>
      <c r="L152" s="13" t="str">
        <f>+IF(AND(Таблица2[№п/п]&lt;&gt;"",Таблица2[ИНН]=""),1,"")</f>
        <v/>
      </c>
      <c r="M152" t="str">
        <f>+IF(AND(Таблица2[№п/п]&lt;&gt;"",Таблица2[Категория должности]=""),1,"")</f>
        <v/>
      </c>
      <c r="N152" s="13" t="str">
        <f>+IF(OR(Таблица2[ИНН&lt;&gt;12]&lt;&gt;"",Таблица2[КонтролЧислоИНН]&lt;&gt;""),1,"")</f>
        <v/>
      </c>
      <c r="O152" s="5" t="str">
        <f>+IF(AND(Таблица2[ИНН]&lt;&gt;"",LEN(Таблица2[ИНН])&lt;&gt;12),Справочник!$E$8,"")</f>
        <v/>
      </c>
      <c r="P152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53" spans="1:16" x14ac:dyDescent="0.25">
      <c r="A153" s="70"/>
      <c r="C153" s="68"/>
      <c r="D153" s="69"/>
      <c r="E153" s="67"/>
      <c r="F153" s="68"/>
      <c r="G153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53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53" s="13" t="str">
        <f>+IF(AND(Таблица2[Обяз.Фам]="",Таблица2[Обяз.Имя]="",Таблица2[Обяз.ИНН]="",Таблица2[Обяз должность?]=""),"",Справочник!$E$4)</f>
        <v/>
      </c>
      <c r="J153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53" s="13" t="str">
        <f>+IF(AND(Таблица2[№п/п]&lt;&gt;"",Таблица2[Имя]=""),1,"")</f>
        <v/>
      </c>
      <c r="L153" s="13" t="str">
        <f>+IF(AND(Таблица2[№п/п]&lt;&gt;"",Таблица2[ИНН]=""),1,"")</f>
        <v/>
      </c>
      <c r="M153" t="str">
        <f>+IF(AND(Таблица2[№п/п]&lt;&gt;"",Таблица2[Категория должности]=""),1,"")</f>
        <v/>
      </c>
      <c r="N153" s="13" t="str">
        <f>+IF(OR(Таблица2[ИНН&lt;&gt;12]&lt;&gt;"",Таблица2[КонтролЧислоИНН]&lt;&gt;""),1,"")</f>
        <v/>
      </c>
      <c r="O153" s="5" t="str">
        <f>+IF(AND(Таблица2[ИНН]&lt;&gt;"",LEN(Таблица2[ИНН])&lt;&gt;12),Справочник!$E$8,"")</f>
        <v/>
      </c>
      <c r="P153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54" spans="1:16" x14ac:dyDescent="0.25">
      <c r="A154" s="70"/>
      <c r="C154" s="68"/>
      <c r="D154" s="69"/>
      <c r="E154" s="67"/>
      <c r="F154" s="68"/>
      <c r="G154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54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54" s="13" t="str">
        <f>+IF(AND(Таблица2[Обяз.Фам]="",Таблица2[Обяз.Имя]="",Таблица2[Обяз.ИНН]="",Таблица2[Обяз должность?]=""),"",Справочник!$E$4)</f>
        <v/>
      </c>
      <c r="J154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54" s="13" t="str">
        <f>+IF(AND(Таблица2[№п/п]&lt;&gt;"",Таблица2[Имя]=""),1,"")</f>
        <v/>
      </c>
      <c r="L154" s="13" t="str">
        <f>+IF(AND(Таблица2[№п/п]&lt;&gt;"",Таблица2[ИНН]=""),1,"")</f>
        <v/>
      </c>
      <c r="M154" t="str">
        <f>+IF(AND(Таблица2[№п/п]&lt;&gt;"",Таблица2[Категория должности]=""),1,"")</f>
        <v/>
      </c>
      <c r="N154" s="13" t="str">
        <f>+IF(OR(Таблица2[ИНН&lt;&gt;12]&lt;&gt;"",Таблица2[КонтролЧислоИНН]&lt;&gt;""),1,"")</f>
        <v/>
      </c>
      <c r="O154" s="5" t="str">
        <f>+IF(AND(Таблица2[ИНН]&lt;&gt;"",LEN(Таблица2[ИНН])&lt;&gt;12),Справочник!$E$8,"")</f>
        <v/>
      </c>
      <c r="P154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55" spans="1:16" x14ac:dyDescent="0.25">
      <c r="A155" s="70"/>
      <c r="C155" s="68"/>
      <c r="D155" s="69"/>
      <c r="E155" s="67"/>
      <c r="F155" s="68"/>
      <c r="G155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55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55" s="13" t="str">
        <f>+IF(AND(Таблица2[Обяз.Фам]="",Таблица2[Обяз.Имя]="",Таблица2[Обяз.ИНН]="",Таблица2[Обяз должность?]=""),"",Справочник!$E$4)</f>
        <v/>
      </c>
      <c r="J155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55" s="13" t="str">
        <f>+IF(AND(Таблица2[№п/п]&lt;&gt;"",Таблица2[Имя]=""),1,"")</f>
        <v/>
      </c>
      <c r="L155" s="13" t="str">
        <f>+IF(AND(Таблица2[№п/п]&lt;&gt;"",Таблица2[ИНН]=""),1,"")</f>
        <v/>
      </c>
      <c r="M155" t="str">
        <f>+IF(AND(Таблица2[№п/п]&lt;&gt;"",Таблица2[Категория должности]=""),1,"")</f>
        <v/>
      </c>
      <c r="N155" s="13" t="str">
        <f>+IF(OR(Таблица2[ИНН&lt;&gt;12]&lt;&gt;"",Таблица2[КонтролЧислоИНН]&lt;&gt;""),1,"")</f>
        <v/>
      </c>
      <c r="O155" s="5" t="str">
        <f>+IF(AND(Таблица2[ИНН]&lt;&gt;"",LEN(Таблица2[ИНН])&lt;&gt;12),Справочник!$E$8,"")</f>
        <v/>
      </c>
      <c r="P155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56" spans="1:16" x14ac:dyDescent="0.25">
      <c r="A156" s="70"/>
      <c r="C156" s="68"/>
      <c r="D156" s="69"/>
      <c r="E156" s="67"/>
      <c r="F156" s="68"/>
      <c r="G156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56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56" s="13" t="str">
        <f>+IF(AND(Таблица2[Обяз.Фам]="",Таблица2[Обяз.Имя]="",Таблица2[Обяз.ИНН]="",Таблица2[Обяз должность?]=""),"",Справочник!$E$4)</f>
        <v/>
      </c>
      <c r="J156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56" s="13" t="str">
        <f>+IF(AND(Таблица2[№п/п]&lt;&gt;"",Таблица2[Имя]=""),1,"")</f>
        <v/>
      </c>
      <c r="L156" s="13" t="str">
        <f>+IF(AND(Таблица2[№п/п]&lt;&gt;"",Таблица2[ИНН]=""),1,"")</f>
        <v/>
      </c>
      <c r="M156" t="str">
        <f>+IF(AND(Таблица2[№п/п]&lt;&gt;"",Таблица2[Категория должности]=""),1,"")</f>
        <v/>
      </c>
      <c r="N156" s="13" t="str">
        <f>+IF(OR(Таблица2[ИНН&lt;&gt;12]&lt;&gt;"",Таблица2[КонтролЧислоИНН]&lt;&gt;""),1,"")</f>
        <v/>
      </c>
      <c r="O156" s="5" t="str">
        <f>+IF(AND(Таблица2[ИНН]&lt;&gt;"",LEN(Таблица2[ИНН])&lt;&gt;12),Справочник!$E$8,"")</f>
        <v/>
      </c>
      <c r="P156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57" spans="1:16" x14ac:dyDescent="0.25">
      <c r="A157" s="70"/>
      <c r="C157" s="68"/>
      <c r="D157" s="69"/>
      <c r="E157" s="67"/>
      <c r="F157" s="68"/>
      <c r="G157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57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57" s="13" t="str">
        <f>+IF(AND(Таблица2[Обяз.Фам]="",Таблица2[Обяз.Имя]="",Таблица2[Обяз.ИНН]="",Таблица2[Обяз должность?]=""),"",Справочник!$E$4)</f>
        <v/>
      </c>
      <c r="J157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57" s="13" t="str">
        <f>+IF(AND(Таблица2[№п/п]&lt;&gt;"",Таблица2[Имя]=""),1,"")</f>
        <v/>
      </c>
      <c r="L157" s="13" t="str">
        <f>+IF(AND(Таблица2[№п/п]&lt;&gt;"",Таблица2[ИНН]=""),1,"")</f>
        <v/>
      </c>
      <c r="M157" t="str">
        <f>+IF(AND(Таблица2[№п/п]&lt;&gt;"",Таблица2[Категория должности]=""),1,"")</f>
        <v/>
      </c>
      <c r="N157" s="13" t="str">
        <f>+IF(OR(Таблица2[ИНН&lt;&gt;12]&lt;&gt;"",Таблица2[КонтролЧислоИНН]&lt;&gt;""),1,"")</f>
        <v/>
      </c>
      <c r="O157" s="5" t="str">
        <f>+IF(AND(Таблица2[ИНН]&lt;&gt;"",LEN(Таблица2[ИНН])&lt;&gt;12),Справочник!$E$8,"")</f>
        <v/>
      </c>
      <c r="P157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58" spans="1:16" x14ac:dyDescent="0.25">
      <c r="A158" s="70"/>
      <c r="C158" s="68"/>
      <c r="D158" s="69"/>
      <c r="E158" s="67"/>
      <c r="F158" s="68"/>
      <c r="G158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58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58" s="13" t="str">
        <f>+IF(AND(Таблица2[Обяз.Фам]="",Таблица2[Обяз.Имя]="",Таблица2[Обяз.ИНН]="",Таблица2[Обяз должность?]=""),"",Справочник!$E$4)</f>
        <v/>
      </c>
      <c r="J158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58" s="13" t="str">
        <f>+IF(AND(Таблица2[№п/п]&lt;&gt;"",Таблица2[Имя]=""),1,"")</f>
        <v/>
      </c>
      <c r="L158" s="13" t="str">
        <f>+IF(AND(Таблица2[№п/п]&lt;&gt;"",Таблица2[ИНН]=""),1,"")</f>
        <v/>
      </c>
      <c r="M158" t="str">
        <f>+IF(AND(Таблица2[№п/п]&lt;&gt;"",Таблица2[Категория должности]=""),1,"")</f>
        <v/>
      </c>
      <c r="N158" s="13" t="str">
        <f>+IF(OR(Таблица2[ИНН&lt;&gt;12]&lt;&gt;"",Таблица2[КонтролЧислоИНН]&lt;&gt;""),1,"")</f>
        <v/>
      </c>
      <c r="O158" s="5" t="str">
        <f>+IF(AND(Таблица2[ИНН]&lt;&gt;"",LEN(Таблица2[ИНН])&lt;&gt;12),Справочник!$E$8,"")</f>
        <v/>
      </c>
      <c r="P158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59" spans="1:16" x14ac:dyDescent="0.25">
      <c r="A159" s="70"/>
      <c r="C159" s="68"/>
      <c r="D159" s="69"/>
      <c r="E159" s="67"/>
      <c r="F159" s="68"/>
      <c r="G159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59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59" s="13" t="str">
        <f>+IF(AND(Таблица2[Обяз.Фам]="",Таблица2[Обяз.Имя]="",Таблица2[Обяз.ИНН]="",Таблица2[Обяз должность?]=""),"",Справочник!$E$4)</f>
        <v/>
      </c>
      <c r="J159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59" s="13" t="str">
        <f>+IF(AND(Таблица2[№п/п]&lt;&gt;"",Таблица2[Имя]=""),1,"")</f>
        <v/>
      </c>
      <c r="L159" s="13" t="str">
        <f>+IF(AND(Таблица2[№п/п]&lt;&gt;"",Таблица2[ИНН]=""),1,"")</f>
        <v/>
      </c>
      <c r="M159" t="str">
        <f>+IF(AND(Таблица2[№п/п]&lt;&gt;"",Таблица2[Категория должности]=""),1,"")</f>
        <v/>
      </c>
      <c r="N159" s="13" t="str">
        <f>+IF(OR(Таблица2[ИНН&lt;&gt;12]&lt;&gt;"",Таблица2[КонтролЧислоИНН]&lt;&gt;""),1,"")</f>
        <v/>
      </c>
      <c r="O159" s="5" t="str">
        <f>+IF(AND(Таблица2[ИНН]&lt;&gt;"",LEN(Таблица2[ИНН])&lt;&gt;12),Справочник!$E$8,"")</f>
        <v/>
      </c>
      <c r="P159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60" spans="1:16" x14ac:dyDescent="0.25">
      <c r="A160" s="70"/>
      <c r="C160" s="68"/>
      <c r="D160" s="69"/>
      <c r="E160" s="67"/>
      <c r="F160" s="68"/>
      <c r="G160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60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60" s="13" t="str">
        <f>+IF(AND(Таблица2[Обяз.Фам]="",Таблица2[Обяз.Имя]="",Таблица2[Обяз.ИНН]="",Таблица2[Обяз должность?]=""),"",Справочник!$E$4)</f>
        <v/>
      </c>
      <c r="J160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60" s="13" t="str">
        <f>+IF(AND(Таблица2[№п/п]&lt;&gt;"",Таблица2[Имя]=""),1,"")</f>
        <v/>
      </c>
      <c r="L160" s="13" t="str">
        <f>+IF(AND(Таблица2[№п/п]&lt;&gt;"",Таблица2[ИНН]=""),1,"")</f>
        <v/>
      </c>
      <c r="M160" t="str">
        <f>+IF(AND(Таблица2[№п/п]&lt;&gt;"",Таблица2[Категория должности]=""),1,"")</f>
        <v/>
      </c>
      <c r="N160" s="13" t="str">
        <f>+IF(OR(Таблица2[ИНН&lt;&gt;12]&lt;&gt;"",Таблица2[КонтролЧислоИНН]&lt;&gt;""),1,"")</f>
        <v/>
      </c>
      <c r="O160" s="5" t="str">
        <f>+IF(AND(Таблица2[ИНН]&lt;&gt;"",LEN(Таблица2[ИНН])&lt;&gt;12),Справочник!$E$8,"")</f>
        <v/>
      </c>
      <c r="P160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61" spans="1:16" x14ac:dyDescent="0.25">
      <c r="A161" s="70"/>
      <c r="C161" s="68"/>
      <c r="D161" s="69"/>
      <c r="E161" s="67"/>
      <c r="F161" s="68"/>
      <c r="G161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61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61" s="13" t="str">
        <f>+IF(AND(Таблица2[Обяз.Фам]="",Таблица2[Обяз.Имя]="",Таблица2[Обяз.ИНН]="",Таблица2[Обяз должность?]=""),"",Справочник!$E$4)</f>
        <v/>
      </c>
      <c r="J161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61" s="13" t="str">
        <f>+IF(AND(Таблица2[№п/п]&lt;&gt;"",Таблица2[Имя]=""),1,"")</f>
        <v/>
      </c>
      <c r="L161" s="13" t="str">
        <f>+IF(AND(Таблица2[№п/п]&lt;&gt;"",Таблица2[ИНН]=""),1,"")</f>
        <v/>
      </c>
      <c r="M161" t="str">
        <f>+IF(AND(Таблица2[№п/п]&lt;&gt;"",Таблица2[Категория должности]=""),1,"")</f>
        <v/>
      </c>
      <c r="N161" s="13" t="str">
        <f>+IF(OR(Таблица2[ИНН&lt;&gt;12]&lt;&gt;"",Таблица2[КонтролЧислоИНН]&lt;&gt;""),1,"")</f>
        <v/>
      </c>
      <c r="O161" s="5" t="str">
        <f>+IF(AND(Таблица2[ИНН]&lt;&gt;"",LEN(Таблица2[ИНН])&lt;&gt;12),Справочник!$E$8,"")</f>
        <v/>
      </c>
      <c r="P161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62" spans="1:16" x14ac:dyDescent="0.25">
      <c r="A162" s="70"/>
      <c r="C162" s="68"/>
      <c r="D162" s="69"/>
      <c r="E162" s="67"/>
      <c r="F162" s="68"/>
      <c r="G162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62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62" s="13" t="str">
        <f>+IF(AND(Таблица2[Обяз.Фам]="",Таблица2[Обяз.Имя]="",Таблица2[Обяз.ИНН]="",Таблица2[Обяз должность?]=""),"",Справочник!$E$4)</f>
        <v/>
      </c>
      <c r="J162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62" s="13" t="str">
        <f>+IF(AND(Таблица2[№п/п]&lt;&gt;"",Таблица2[Имя]=""),1,"")</f>
        <v/>
      </c>
      <c r="L162" s="13" t="str">
        <f>+IF(AND(Таблица2[№п/п]&lt;&gt;"",Таблица2[ИНН]=""),1,"")</f>
        <v/>
      </c>
      <c r="M162" t="str">
        <f>+IF(AND(Таблица2[№п/п]&lt;&gt;"",Таблица2[Категория должности]=""),1,"")</f>
        <v/>
      </c>
      <c r="N162" s="13" t="str">
        <f>+IF(OR(Таблица2[ИНН&lt;&gt;12]&lt;&gt;"",Таблица2[КонтролЧислоИНН]&lt;&gt;""),1,"")</f>
        <v/>
      </c>
      <c r="O162" s="5" t="str">
        <f>+IF(AND(Таблица2[ИНН]&lt;&gt;"",LEN(Таблица2[ИНН])&lt;&gt;12),Справочник!$E$8,"")</f>
        <v/>
      </c>
      <c r="P162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63" spans="1:16" x14ac:dyDescent="0.25">
      <c r="A163" s="70"/>
      <c r="C163" s="68"/>
      <c r="D163" s="69"/>
      <c r="E163" s="67"/>
      <c r="F163" s="68"/>
      <c r="G163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63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63" s="13" t="str">
        <f>+IF(AND(Таблица2[Обяз.Фам]="",Таблица2[Обяз.Имя]="",Таблица2[Обяз.ИНН]="",Таблица2[Обяз должность?]=""),"",Справочник!$E$4)</f>
        <v/>
      </c>
      <c r="J163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63" s="13" t="str">
        <f>+IF(AND(Таблица2[№п/п]&lt;&gt;"",Таблица2[Имя]=""),1,"")</f>
        <v/>
      </c>
      <c r="L163" s="13" t="str">
        <f>+IF(AND(Таблица2[№п/п]&lt;&gt;"",Таблица2[ИНН]=""),1,"")</f>
        <v/>
      </c>
      <c r="M163" t="str">
        <f>+IF(AND(Таблица2[№п/п]&lt;&gt;"",Таблица2[Категория должности]=""),1,"")</f>
        <v/>
      </c>
      <c r="N163" s="13" t="str">
        <f>+IF(OR(Таблица2[ИНН&lt;&gt;12]&lt;&gt;"",Таблица2[КонтролЧислоИНН]&lt;&gt;""),1,"")</f>
        <v/>
      </c>
      <c r="O163" s="5" t="str">
        <f>+IF(AND(Таблица2[ИНН]&lt;&gt;"",LEN(Таблица2[ИНН])&lt;&gt;12),Справочник!$E$8,"")</f>
        <v/>
      </c>
      <c r="P163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64" spans="1:16" x14ac:dyDescent="0.25">
      <c r="A164" s="70"/>
      <c r="C164" s="68"/>
      <c r="D164" s="69"/>
      <c r="E164" s="67"/>
      <c r="F164" s="68"/>
      <c r="G164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64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64" s="13" t="str">
        <f>+IF(AND(Таблица2[Обяз.Фам]="",Таблица2[Обяз.Имя]="",Таблица2[Обяз.ИНН]="",Таблица2[Обяз должность?]=""),"",Справочник!$E$4)</f>
        <v/>
      </c>
      <c r="J164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64" s="13" t="str">
        <f>+IF(AND(Таблица2[№п/п]&lt;&gt;"",Таблица2[Имя]=""),1,"")</f>
        <v/>
      </c>
      <c r="L164" s="13" t="str">
        <f>+IF(AND(Таблица2[№п/п]&lt;&gt;"",Таблица2[ИНН]=""),1,"")</f>
        <v/>
      </c>
      <c r="M164" t="str">
        <f>+IF(AND(Таблица2[№п/п]&lt;&gt;"",Таблица2[Категория должности]=""),1,"")</f>
        <v/>
      </c>
      <c r="N164" s="13" t="str">
        <f>+IF(OR(Таблица2[ИНН&lt;&gt;12]&lt;&gt;"",Таблица2[КонтролЧислоИНН]&lt;&gt;""),1,"")</f>
        <v/>
      </c>
      <c r="O164" s="5" t="str">
        <f>+IF(AND(Таблица2[ИНН]&lt;&gt;"",LEN(Таблица2[ИНН])&lt;&gt;12),Справочник!$E$8,"")</f>
        <v/>
      </c>
      <c r="P164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65" spans="1:16" x14ac:dyDescent="0.25">
      <c r="A165" s="70"/>
      <c r="C165" s="68"/>
      <c r="D165" s="69"/>
      <c r="E165" s="67"/>
      <c r="F165" s="68"/>
      <c r="G165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65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65" s="13" t="str">
        <f>+IF(AND(Таблица2[Обяз.Фам]="",Таблица2[Обяз.Имя]="",Таблица2[Обяз.ИНН]="",Таблица2[Обяз должность?]=""),"",Справочник!$E$4)</f>
        <v/>
      </c>
      <c r="J165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65" s="13" t="str">
        <f>+IF(AND(Таблица2[№п/п]&lt;&gt;"",Таблица2[Имя]=""),1,"")</f>
        <v/>
      </c>
      <c r="L165" s="13" t="str">
        <f>+IF(AND(Таблица2[№п/п]&lt;&gt;"",Таблица2[ИНН]=""),1,"")</f>
        <v/>
      </c>
      <c r="M165" t="str">
        <f>+IF(AND(Таблица2[№п/п]&lt;&gt;"",Таблица2[Категория должности]=""),1,"")</f>
        <v/>
      </c>
      <c r="N165" s="13" t="str">
        <f>+IF(OR(Таблица2[ИНН&lt;&gt;12]&lt;&gt;"",Таблица2[КонтролЧислоИНН]&lt;&gt;""),1,"")</f>
        <v/>
      </c>
      <c r="O165" s="5" t="str">
        <f>+IF(AND(Таблица2[ИНН]&lt;&gt;"",LEN(Таблица2[ИНН])&lt;&gt;12),Справочник!$E$8,"")</f>
        <v/>
      </c>
      <c r="P165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66" spans="1:16" x14ac:dyDescent="0.25">
      <c r="A166" s="70"/>
      <c r="C166" s="68"/>
      <c r="D166" s="69"/>
      <c r="E166" s="67"/>
      <c r="F166" s="68"/>
      <c r="G166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66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66" s="13" t="str">
        <f>+IF(AND(Таблица2[Обяз.Фам]="",Таблица2[Обяз.Имя]="",Таблица2[Обяз.ИНН]="",Таблица2[Обяз должность?]=""),"",Справочник!$E$4)</f>
        <v/>
      </c>
      <c r="J166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66" s="13" t="str">
        <f>+IF(AND(Таблица2[№п/п]&lt;&gt;"",Таблица2[Имя]=""),1,"")</f>
        <v/>
      </c>
      <c r="L166" s="13" t="str">
        <f>+IF(AND(Таблица2[№п/п]&lt;&gt;"",Таблица2[ИНН]=""),1,"")</f>
        <v/>
      </c>
      <c r="M166" t="str">
        <f>+IF(AND(Таблица2[№п/п]&lt;&gt;"",Таблица2[Категория должности]=""),1,"")</f>
        <v/>
      </c>
      <c r="N166" s="13" t="str">
        <f>+IF(OR(Таблица2[ИНН&lt;&gt;12]&lt;&gt;"",Таблица2[КонтролЧислоИНН]&lt;&gt;""),1,"")</f>
        <v/>
      </c>
      <c r="O166" s="5" t="str">
        <f>+IF(AND(Таблица2[ИНН]&lt;&gt;"",LEN(Таблица2[ИНН])&lt;&gt;12),Справочник!$E$8,"")</f>
        <v/>
      </c>
      <c r="P166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67" spans="1:16" x14ac:dyDescent="0.25">
      <c r="A167" s="70"/>
      <c r="C167" s="68"/>
      <c r="D167" s="69"/>
      <c r="E167" s="67"/>
      <c r="F167" s="68"/>
      <c r="G167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67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67" s="13" t="str">
        <f>+IF(AND(Таблица2[Обяз.Фам]="",Таблица2[Обяз.Имя]="",Таблица2[Обяз.ИНН]="",Таблица2[Обяз должность?]=""),"",Справочник!$E$4)</f>
        <v/>
      </c>
      <c r="J167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67" s="13" t="str">
        <f>+IF(AND(Таблица2[№п/п]&lt;&gt;"",Таблица2[Имя]=""),1,"")</f>
        <v/>
      </c>
      <c r="L167" s="13" t="str">
        <f>+IF(AND(Таблица2[№п/п]&lt;&gt;"",Таблица2[ИНН]=""),1,"")</f>
        <v/>
      </c>
      <c r="M167" t="str">
        <f>+IF(AND(Таблица2[№п/п]&lt;&gt;"",Таблица2[Категория должности]=""),1,"")</f>
        <v/>
      </c>
      <c r="N167" s="13" t="str">
        <f>+IF(OR(Таблица2[ИНН&lt;&gt;12]&lt;&gt;"",Таблица2[КонтролЧислоИНН]&lt;&gt;""),1,"")</f>
        <v/>
      </c>
      <c r="O167" s="5" t="str">
        <f>+IF(AND(Таблица2[ИНН]&lt;&gt;"",LEN(Таблица2[ИНН])&lt;&gt;12),Справочник!$E$8,"")</f>
        <v/>
      </c>
      <c r="P167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68" spans="1:16" x14ac:dyDescent="0.25">
      <c r="A168" s="70"/>
      <c r="C168" s="68"/>
      <c r="D168" s="69"/>
      <c r="E168" s="67"/>
      <c r="F168" s="68"/>
      <c r="G168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68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68" s="13" t="str">
        <f>+IF(AND(Таблица2[Обяз.Фам]="",Таблица2[Обяз.Имя]="",Таблица2[Обяз.ИНН]="",Таблица2[Обяз должность?]=""),"",Справочник!$E$4)</f>
        <v/>
      </c>
      <c r="J168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68" s="13" t="str">
        <f>+IF(AND(Таблица2[№п/п]&lt;&gt;"",Таблица2[Имя]=""),1,"")</f>
        <v/>
      </c>
      <c r="L168" s="13" t="str">
        <f>+IF(AND(Таблица2[№п/п]&lt;&gt;"",Таблица2[ИНН]=""),1,"")</f>
        <v/>
      </c>
      <c r="M168" t="str">
        <f>+IF(AND(Таблица2[№п/п]&lt;&gt;"",Таблица2[Категория должности]=""),1,"")</f>
        <v/>
      </c>
      <c r="N168" s="13" t="str">
        <f>+IF(OR(Таблица2[ИНН&lt;&gt;12]&lt;&gt;"",Таблица2[КонтролЧислоИНН]&lt;&gt;""),1,"")</f>
        <v/>
      </c>
      <c r="O168" s="5" t="str">
        <f>+IF(AND(Таблица2[ИНН]&lt;&gt;"",LEN(Таблица2[ИНН])&lt;&gt;12),Справочник!$E$8,"")</f>
        <v/>
      </c>
      <c r="P168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69" spans="1:16" x14ac:dyDescent="0.25">
      <c r="A169" s="70"/>
      <c r="C169" s="68"/>
      <c r="D169" s="69"/>
      <c r="E169" s="67"/>
      <c r="F169" s="68"/>
      <c r="G169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69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69" s="13" t="str">
        <f>+IF(AND(Таблица2[Обяз.Фам]="",Таблица2[Обяз.Имя]="",Таблица2[Обяз.ИНН]="",Таблица2[Обяз должность?]=""),"",Справочник!$E$4)</f>
        <v/>
      </c>
      <c r="J169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69" s="13" t="str">
        <f>+IF(AND(Таблица2[№п/п]&lt;&gt;"",Таблица2[Имя]=""),1,"")</f>
        <v/>
      </c>
      <c r="L169" s="13" t="str">
        <f>+IF(AND(Таблица2[№п/п]&lt;&gt;"",Таблица2[ИНН]=""),1,"")</f>
        <v/>
      </c>
      <c r="M169" t="str">
        <f>+IF(AND(Таблица2[№п/п]&lt;&gt;"",Таблица2[Категория должности]=""),1,"")</f>
        <v/>
      </c>
      <c r="N169" s="13" t="str">
        <f>+IF(OR(Таблица2[ИНН&lt;&gt;12]&lt;&gt;"",Таблица2[КонтролЧислоИНН]&lt;&gt;""),1,"")</f>
        <v/>
      </c>
      <c r="O169" s="5" t="str">
        <f>+IF(AND(Таблица2[ИНН]&lt;&gt;"",LEN(Таблица2[ИНН])&lt;&gt;12),Справочник!$E$8,"")</f>
        <v/>
      </c>
      <c r="P169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70" spans="1:16" x14ac:dyDescent="0.25">
      <c r="A170" s="70"/>
      <c r="C170" s="68"/>
      <c r="D170" s="69"/>
      <c r="E170" s="67"/>
      <c r="F170" s="68"/>
      <c r="G170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70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70" s="13" t="str">
        <f>+IF(AND(Таблица2[Обяз.Фам]="",Таблица2[Обяз.Имя]="",Таблица2[Обяз.ИНН]="",Таблица2[Обяз должность?]=""),"",Справочник!$E$4)</f>
        <v/>
      </c>
      <c r="J170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70" s="13" t="str">
        <f>+IF(AND(Таблица2[№п/п]&lt;&gt;"",Таблица2[Имя]=""),1,"")</f>
        <v/>
      </c>
      <c r="L170" s="13" t="str">
        <f>+IF(AND(Таблица2[№п/п]&lt;&gt;"",Таблица2[ИНН]=""),1,"")</f>
        <v/>
      </c>
      <c r="M170" t="str">
        <f>+IF(AND(Таблица2[№п/п]&lt;&gt;"",Таблица2[Категория должности]=""),1,"")</f>
        <v/>
      </c>
      <c r="N170" s="13" t="str">
        <f>+IF(OR(Таблица2[ИНН&lt;&gt;12]&lt;&gt;"",Таблица2[КонтролЧислоИНН]&lt;&gt;""),1,"")</f>
        <v/>
      </c>
      <c r="O170" s="5" t="str">
        <f>+IF(AND(Таблица2[ИНН]&lt;&gt;"",LEN(Таблица2[ИНН])&lt;&gt;12),Справочник!$E$8,"")</f>
        <v/>
      </c>
      <c r="P170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71" spans="1:16" x14ac:dyDescent="0.25">
      <c r="A171" s="70"/>
      <c r="C171" s="68"/>
      <c r="D171" s="69"/>
      <c r="E171" s="67"/>
      <c r="F171" s="68"/>
      <c r="G171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71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71" s="13" t="str">
        <f>+IF(AND(Таблица2[Обяз.Фам]="",Таблица2[Обяз.Имя]="",Таблица2[Обяз.ИНН]="",Таблица2[Обяз должность?]=""),"",Справочник!$E$4)</f>
        <v/>
      </c>
      <c r="J171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71" s="13" t="str">
        <f>+IF(AND(Таблица2[№п/п]&lt;&gt;"",Таблица2[Имя]=""),1,"")</f>
        <v/>
      </c>
      <c r="L171" s="13" t="str">
        <f>+IF(AND(Таблица2[№п/п]&lt;&gt;"",Таблица2[ИНН]=""),1,"")</f>
        <v/>
      </c>
      <c r="M171" t="str">
        <f>+IF(AND(Таблица2[№п/п]&lt;&gt;"",Таблица2[Категория должности]=""),1,"")</f>
        <v/>
      </c>
      <c r="N171" s="13" t="str">
        <f>+IF(OR(Таблица2[ИНН&lt;&gt;12]&lt;&gt;"",Таблица2[КонтролЧислоИНН]&lt;&gt;""),1,"")</f>
        <v/>
      </c>
      <c r="O171" s="5" t="str">
        <f>+IF(AND(Таблица2[ИНН]&lt;&gt;"",LEN(Таблица2[ИНН])&lt;&gt;12),Справочник!$E$8,"")</f>
        <v/>
      </c>
      <c r="P171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72" spans="1:16" x14ac:dyDescent="0.25">
      <c r="A172" s="70"/>
      <c r="C172" s="68"/>
      <c r="D172" s="69"/>
      <c r="E172" s="67"/>
      <c r="F172" s="68"/>
      <c r="G172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72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72" s="13" t="str">
        <f>+IF(AND(Таблица2[Обяз.Фам]="",Таблица2[Обяз.Имя]="",Таблица2[Обяз.ИНН]="",Таблица2[Обяз должность?]=""),"",Справочник!$E$4)</f>
        <v/>
      </c>
      <c r="J172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72" s="13" t="str">
        <f>+IF(AND(Таблица2[№п/п]&lt;&gt;"",Таблица2[Имя]=""),1,"")</f>
        <v/>
      </c>
      <c r="L172" s="13" t="str">
        <f>+IF(AND(Таблица2[№п/п]&lt;&gt;"",Таблица2[ИНН]=""),1,"")</f>
        <v/>
      </c>
      <c r="M172" t="str">
        <f>+IF(AND(Таблица2[№п/п]&lt;&gt;"",Таблица2[Категория должности]=""),1,"")</f>
        <v/>
      </c>
      <c r="N172" s="13" t="str">
        <f>+IF(OR(Таблица2[ИНН&lt;&gt;12]&lt;&gt;"",Таблица2[КонтролЧислоИНН]&lt;&gt;""),1,"")</f>
        <v/>
      </c>
      <c r="O172" s="5" t="str">
        <f>+IF(AND(Таблица2[ИНН]&lt;&gt;"",LEN(Таблица2[ИНН])&lt;&gt;12),Справочник!$E$8,"")</f>
        <v/>
      </c>
      <c r="P172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73" spans="1:16" x14ac:dyDescent="0.25">
      <c r="A173" s="70"/>
      <c r="C173" s="68"/>
      <c r="D173" s="69"/>
      <c r="E173" s="67"/>
      <c r="F173" s="68"/>
      <c r="G173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73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73" s="13" t="str">
        <f>+IF(AND(Таблица2[Обяз.Фам]="",Таблица2[Обяз.Имя]="",Таблица2[Обяз.ИНН]="",Таблица2[Обяз должность?]=""),"",Справочник!$E$4)</f>
        <v/>
      </c>
      <c r="J173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73" s="13" t="str">
        <f>+IF(AND(Таблица2[№п/п]&lt;&gt;"",Таблица2[Имя]=""),1,"")</f>
        <v/>
      </c>
      <c r="L173" s="13" t="str">
        <f>+IF(AND(Таблица2[№п/п]&lt;&gt;"",Таблица2[ИНН]=""),1,"")</f>
        <v/>
      </c>
      <c r="M173" t="str">
        <f>+IF(AND(Таблица2[№п/п]&lt;&gt;"",Таблица2[Категория должности]=""),1,"")</f>
        <v/>
      </c>
      <c r="N173" s="13" t="str">
        <f>+IF(OR(Таблица2[ИНН&lt;&gt;12]&lt;&gt;"",Таблица2[КонтролЧислоИНН]&lt;&gt;""),1,"")</f>
        <v/>
      </c>
      <c r="O173" s="5" t="str">
        <f>+IF(AND(Таблица2[ИНН]&lt;&gt;"",LEN(Таблица2[ИНН])&lt;&gt;12),Справочник!$E$8,"")</f>
        <v/>
      </c>
      <c r="P173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74" spans="1:16" x14ac:dyDescent="0.25">
      <c r="A174" s="70"/>
      <c r="C174" s="68"/>
      <c r="D174" s="69"/>
      <c r="E174" s="67"/>
      <c r="F174" s="68"/>
      <c r="G174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74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74" s="13" t="str">
        <f>+IF(AND(Таблица2[Обяз.Фам]="",Таблица2[Обяз.Имя]="",Таблица2[Обяз.ИНН]="",Таблица2[Обяз должность?]=""),"",Справочник!$E$4)</f>
        <v/>
      </c>
      <c r="J174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74" s="13" t="str">
        <f>+IF(AND(Таблица2[№п/п]&lt;&gt;"",Таблица2[Имя]=""),1,"")</f>
        <v/>
      </c>
      <c r="L174" s="13" t="str">
        <f>+IF(AND(Таблица2[№п/п]&lt;&gt;"",Таблица2[ИНН]=""),1,"")</f>
        <v/>
      </c>
      <c r="M174" t="str">
        <f>+IF(AND(Таблица2[№п/п]&lt;&gt;"",Таблица2[Категория должности]=""),1,"")</f>
        <v/>
      </c>
      <c r="N174" s="13" t="str">
        <f>+IF(OR(Таблица2[ИНН&lt;&gt;12]&lt;&gt;"",Таблица2[КонтролЧислоИНН]&lt;&gt;""),1,"")</f>
        <v/>
      </c>
      <c r="O174" s="5" t="str">
        <f>+IF(AND(Таблица2[ИНН]&lt;&gt;"",LEN(Таблица2[ИНН])&lt;&gt;12),Справочник!$E$8,"")</f>
        <v/>
      </c>
      <c r="P174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75" spans="1:16" x14ac:dyDescent="0.25">
      <c r="A175" s="70"/>
      <c r="C175" s="68"/>
      <c r="D175" s="69"/>
      <c r="E175" s="67"/>
      <c r="F175" s="68"/>
      <c r="G175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75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75" s="13" t="str">
        <f>+IF(AND(Таблица2[Обяз.Фам]="",Таблица2[Обяз.Имя]="",Таблица2[Обяз.ИНН]="",Таблица2[Обяз должность?]=""),"",Справочник!$E$4)</f>
        <v/>
      </c>
      <c r="J175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75" s="13" t="str">
        <f>+IF(AND(Таблица2[№п/п]&lt;&gt;"",Таблица2[Имя]=""),1,"")</f>
        <v/>
      </c>
      <c r="L175" s="13" t="str">
        <f>+IF(AND(Таблица2[№п/п]&lt;&gt;"",Таблица2[ИНН]=""),1,"")</f>
        <v/>
      </c>
      <c r="M175" t="str">
        <f>+IF(AND(Таблица2[№п/п]&lt;&gt;"",Таблица2[Категория должности]=""),1,"")</f>
        <v/>
      </c>
      <c r="N175" s="13" t="str">
        <f>+IF(OR(Таблица2[ИНН&lt;&gt;12]&lt;&gt;"",Таблица2[КонтролЧислоИНН]&lt;&gt;""),1,"")</f>
        <v/>
      </c>
      <c r="O175" s="5" t="str">
        <f>+IF(AND(Таблица2[ИНН]&lt;&gt;"",LEN(Таблица2[ИНН])&lt;&gt;12),Справочник!$E$8,"")</f>
        <v/>
      </c>
      <c r="P175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76" spans="1:16" x14ac:dyDescent="0.25">
      <c r="A176" s="70"/>
      <c r="C176" s="68"/>
      <c r="D176" s="69"/>
      <c r="E176" s="67"/>
      <c r="F176" s="68"/>
      <c r="G176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76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76" s="13" t="str">
        <f>+IF(AND(Таблица2[Обяз.Фам]="",Таблица2[Обяз.Имя]="",Таблица2[Обяз.ИНН]="",Таблица2[Обяз должность?]=""),"",Справочник!$E$4)</f>
        <v/>
      </c>
      <c r="J176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76" s="13" t="str">
        <f>+IF(AND(Таблица2[№п/п]&lt;&gt;"",Таблица2[Имя]=""),1,"")</f>
        <v/>
      </c>
      <c r="L176" s="13" t="str">
        <f>+IF(AND(Таблица2[№п/п]&lt;&gt;"",Таблица2[ИНН]=""),1,"")</f>
        <v/>
      </c>
      <c r="M176" t="str">
        <f>+IF(AND(Таблица2[№п/п]&lt;&gt;"",Таблица2[Категория должности]=""),1,"")</f>
        <v/>
      </c>
      <c r="N176" s="13" t="str">
        <f>+IF(OR(Таблица2[ИНН&lt;&gt;12]&lt;&gt;"",Таблица2[КонтролЧислоИНН]&lt;&gt;""),1,"")</f>
        <v/>
      </c>
      <c r="O176" s="5" t="str">
        <f>+IF(AND(Таблица2[ИНН]&lt;&gt;"",LEN(Таблица2[ИНН])&lt;&gt;12),Справочник!$E$8,"")</f>
        <v/>
      </c>
      <c r="P176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77" spans="1:16" x14ac:dyDescent="0.25">
      <c r="A177" s="70"/>
      <c r="C177" s="68"/>
      <c r="D177" s="69"/>
      <c r="E177" s="67"/>
      <c r="F177" s="68"/>
      <c r="G177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77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77" s="13" t="str">
        <f>+IF(AND(Таблица2[Обяз.Фам]="",Таблица2[Обяз.Имя]="",Таблица2[Обяз.ИНН]="",Таблица2[Обяз должность?]=""),"",Справочник!$E$4)</f>
        <v/>
      </c>
      <c r="J177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77" s="13" t="str">
        <f>+IF(AND(Таблица2[№п/п]&lt;&gt;"",Таблица2[Имя]=""),1,"")</f>
        <v/>
      </c>
      <c r="L177" s="13" t="str">
        <f>+IF(AND(Таблица2[№п/п]&lt;&gt;"",Таблица2[ИНН]=""),1,"")</f>
        <v/>
      </c>
      <c r="M177" t="str">
        <f>+IF(AND(Таблица2[№п/п]&lt;&gt;"",Таблица2[Категория должности]=""),1,"")</f>
        <v/>
      </c>
      <c r="N177" s="13" t="str">
        <f>+IF(OR(Таблица2[ИНН&lt;&gt;12]&lt;&gt;"",Таблица2[КонтролЧислоИНН]&lt;&gt;""),1,"")</f>
        <v/>
      </c>
      <c r="O177" s="5" t="str">
        <f>+IF(AND(Таблица2[ИНН]&lt;&gt;"",LEN(Таблица2[ИНН])&lt;&gt;12),Справочник!$E$8,"")</f>
        <v/>
      </c>
      <c r="P177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78" spans="1:16" x14ac:dyDescent="0.25">
      <c r="A178" s="70"/>
      <c r="C178" s="68"/>
      <c r="D178" s="69"/>
      <c r="E178" s="67"/>
      <c r="F178" s="68"/>
      <c r="G178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78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78" s="13" t="str">
        <f>+IF(AND(Таблица2[Обяз.Фам]="",Таблица2[Обяз.Имя]="",Таблица2[Обяз.ИНН]="",Таблица2[Обяз должность?]=""),"",Справочник!$E$4)</f>
        <v/>
      </c>
      <c r="J178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78" s="13" t="str">
        <f>+IF(AND(Таблица2[№п/п]&lt;&gt;"",Таблица2[Имя]=""),1,"")</f>
        <v/>
      </c>
      <c r="L178" s="13" t="str">
        <f>+IF(AND(Таблица2[№п/п]&lt;&gt;"",Таблица2[ИНН]=""),1,"")</f>
        <v/>
      </c>
      <c r="M178" t="str">
        <f>+IF(AND(Таблица2[№п/п]&lt;&gt;"",Таблица2[Категория должности]=""),1,"")</f>
        <v/>
      </c>
      <c r="N178" s="13" t="str">
        <f>+IF(OR(Таблица2[ИНН&lt;&gt;12]&lt;&gt;"",Таблица2[КонтролЧислоИНН]&lt;&gt;""),1,"")</f>
        <v/>
      </c>
      <c r="O178" s="5" t="str">
        <f>+IF(AND(Таблица2[ИНН]&lt;&gt;"",LEN(Таблица2[ИНН])&lt;&gt;12),Справочник!$E$8,"")</f>
        <v/>
      </c>
      <c r="P178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79" spans="1:16" x14ac:dyDescent="0.25">
      <c r="A179" s="70"/>
      <c r="C179" s="68"/>
      <c r="D179" s="69"/>
      <c r="E179" s="67"/>
      <c r="F179" s="68"/>
      <c r="G179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79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79" s="13" t="str">
        <f>+IF(AND(Таблица2[Обяз.Фам]="",Таблица2[Обяз.Имя]="",Таблица2[Обяз.ИНН]="",Таблица2[Обяз должность?]=""),"",Справочник!$E$4)</f>
        <v/>
      </c>
      <c r="J179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79" s="13" t="str">
        <f>+IF(AND(Таблица2[№п/п]&lt;&gt;"",Таблица2[Имя]=""),1,"")</f>
        <v/>
      </c>
      <c r="L179" s="13" t="str">
        <f>+IF(AND(Таблица2[№п/п]&lt;&gt;"",Таблица2[ИНН]=""),1,"")</f>
        <v/>
      </c>
      <c r="M179" t="str">
        <f>+IF(AND(Таблица2[№п/п]&lt;&gt;"",Таблица2[Категория должности]=""),1,"")</f>
        <v/>
      </c>
      <c r="N179" s="13" t="str">
        <f>+IF(OR(Таблица2[ИНН&lt;&gt;12]&lt;&gt;"",Таблица2[КонтролЧислоИНН]&lt;&gt;""),1,"")</f>
        <v/>
      </c>
      <c r="O179" s="5" t="str">
        <f>+IF(AND(Таблица2[ИНН]&lt;&gt;"",LEN(Таблица2[ИНН])&lt;&gt;12),Справочник!$E$8,"")</f>
        <v/>
      </c>
      <c r="P179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80" spans="1:16" x14ac:dyDescent="0.25">
      <c r="A180" s="70"/>
      <c r="C180" s="68"/>
      <c r="D180" s="69"/>
      <c r="E180" s="67"/>
      <c r="F180" s="68"/>
      <c r="G180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80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80" s="13" t="str">
        <f>+IF(AND(Таблица2[Обяз.Фам]="",Таблица2[Обяз.Имя]="",Таблица2[Обяз.ИНН]="",Таблица2[Обяз должность?]=""),"",Справочник!$E$4)</f>
        <v/>
      </c>
      <c r="J180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80" s="13" t="str">
        <f>+IF(AND(Таблица2[№п/п]&lt;&gt;"",Таблица2[Имя]=""),1,"")</f>
        <v/>
      </c>
      <c r="L180" s="13" t="str">
        <f>+IF(AND(Таблица2[№п/п]&lt;&gt;"",Таблица2[ИНН]=""),1,"")</f>
        <v/>
      </c>
      <c r="M180" t="str">
        <f>+IF(AND(Таблица2[№п/п]&lt;&gt;"",Таблица2[Категория должности]=""),1,"")</f>
        <v/>
      </c>
      <c r="N180" s="13" t="str">
        <f>+IF(OR(Таблица2[ИНН&lt;&gt;12]&lt;&gt;"",Таблица2[КонтролЧислоИНН]&lt;&gt;""),1,"")</f>
        <v/>
      </c>
      <c r="O180" s="5" t="str">
        <f>+IF(AND(Таблица2[ИНН]&lt;&gt;"",LEN(Таблица2[ИНН])&lt;&gt;12),Справочник!$E$8,"")</f>
        <v/>
      </c>
      <c r="P180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81" spans="1:16" x14ac:dyDescent="0.25">
      <c r="A181" s="70"/>
      <c r="C181" s="68"/>
      <c r="D181" s="69"/>
      <c r="E181" s="67"/>
      <c r="F181" s="68"/>
      <c r="G181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81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81" s="13" t="str">
        <f>+IF(AND(Таблица2[Обяз.Фам]="",Таблица2[Обяз.Имя]="",Таблица2[Обяз.ИНН]="",Таблица2[Обяз должность?]=""),"",Справочник!$E$4)</f>
        <v/>
      </c>
      <c r="J181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81" s="13" t="str">
        <f>+IF(AND(Таблица2[№п/п]&lt;&gt;"",Таблица2[Имя]=""),1,"")</f>
        <v/>
      </c>
      <c r="L181" s="13" t="str">
        <f>+IF(AND(Таблица2[№п/п]&lt;&gt;"",Таблица2[ИНН]=""),1,"")</f>
        <v/>
      </c>
      <c r="M181" t="str">
        <f>+IF(AND(Таблица2[№п/п]&lt;&gt;"",Таблица2[Категория должности]=""),1,"")</f>
        <v/>
      </c>
      <c r="N181" s="13" t="str">
        <f>+IF(OR(Таблица2[ИНН&lt;&gt;12]&lt;&gt;"",Таблица2[КонтролЧислоИНН]&lt;&gt;""),1,"")</f>
        <v/>
      </c>
      <c r="O181" s="5" t="str">
        <f>+IF(AND(Таблица2[ИНН]&lt;&gt;"",LEN(Таблица2[ИНН])&lt;&gt;12),Справочник!$E$8,"")</f>
        <v/>
      </c>
      <c r="P181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82" spans="1:16" x14ac:dyDescent="0.25">
      <c r="A182" s="70"/>
      <c r="C182" s="68"/>
      <c r="D182" s="69"/>
      <c r="E182" s="67"/>
      <c r="F182" s="68"/>
      <c r="G182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82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82" s="13" t="str">
        <f>+IF(AND(Таблица2[Обяз.Фам]="",Таблица2[Обяз.Имя]="",Таблица2[Обяз.ИНН]="",Таблица2[Обяз должность?]=""),"",Справочник!$E$4)</f>
        <v/>
      </c>
      <c r="J182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82" s="13" t="str">
        <f>+IF(AND(Таблица2[№п/п]&lt;&gt;"",Таблица2[Имя]=""),1,"")</f>
        <v/>
      </c>
      <c r="L182" s="13" t="str">
        <f>+IF(AND(Таблица2[№п/п]&lt;&gt;"",Таблица2[ИНН]=""),1,"")</f>
        <v/>
      </c>
      <c r="M182" t="str">
        <f>+IF(AND(Таблица2[№п/п]&lt;&gt;"",Таблица2[Категория должности]=""),1,"")</f>
        <v/>
      </c>
      <c r="N182" s="13" t="str">
        <f>+IF(OR(Таблица2[ИНН&lt;&gt;12]&lt;&gt;"",Таблица2[КонтролЧислоИНН]&lt;&gt;""),1,"")</f>
        <v/>
      </c>
      <c r="O182" s="5" t="str">
        <f>+IF(AND(Таблица2[ИНН]&lt;&gt;"",LEN(Таблица2[ИНН])&lt;&gt;12),Справочник!$E$8,"")</f>
        <v/>
      </c>
      <c r="P182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83" spans="1:16" x14ac:dyDescent="0.25">
      <c r="A183" s="70"/>
      <c r="C183" s="68"/>
      <c r="D183" s="69"/>
      <c r="E183" s="67"/>
      <c r="F183" s="68"/>
      <c r="G183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83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83" s="13" t="str">
        <f>+IF(AND(Таблица2[Обяз.Фам]="",Таблица2[Обяз.Имя]="",Таблица2[Обяз.ИНН]="",Таблица2[Обяз должность?]=""),"",Справочник!$E$4)</f>
        <v/>
      </c>
      <c r="J183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83" s="13" t="str">
        <f>+IF(AND(Таблица2[№п/п]&lt;&gt;"",Таблица2[Имя]=""),1,"")</f>
        <v/>
      </c>
      <c r="L183" s="13" t="str">
        <f>+IF(AND(Таблица2[№п/п]&lt;&gt;"",Таблица2[ИНН]=""),1,"")</f>
        <v/>
      </c>
      <c r="M183" t="str">
        <f>+IF(AND(Таблица2[№п/п]&lt;&gt;"",Таблица2[Категория должности]=""),1,"")</f>
        <v/>
      </c>
      <c r="N183" s="13" t="str">
        <f>+IF(OR(Таблица2[ИНН&lt;&gt;12]&lt;&gt;"",Таблица2[КонтролЧислоИНН]&lt;&gt;""),1,"")</f>
        <v/>
      </c>
      <c r="O183" s="5" t="str">
        <f>+IF(AND(Таблица2[ИНН]&lt;&gt;"",LEN(Таблица2[ИНН])&lt;&gt;12),Справочник!$E$8,"")</f>
        <v/>
      </c>
      <c r="P183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84" spans="1:16" x14ac:dyDescent="0.25">
      <c r="A184" s="70"/>
      <c r="C184" s="68"/>
      <c r="D184" s="69"/>
      <c r="E184" s="67"/>
      <c r="F184" s="68"/>
      <c r="G184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84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84" s="13" t="str">
        <f>+IF(AND(Таблица2[Обяз.Фам]="",Таблица2[Обяз.Имя]="",Таблица2[Обяз.ИНН]="",Таблица2[Обяз должность?]=""),"",Справочник!$E$4)</f>
        <v/>
      </c>
      <c r="J184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84" s="13" t="str">
        <f>+IF(AND(Таблица2[№п/п]&lt;&gt;"",Таблица2[Имя]=""),1,"")</f>
        <v/>
      </c>
      <c r="L184" s="13" t="str">
        <f>+IF(AND(Таблица2[№п/п]&lt;&gt;"",Таблица2[ИНН]=""),1,"")</f>
        <v/>
      </c>
      <c r="M184" t="str">
        <f>+IF(AND(Таблица2[№п/п]&lt;&gt;"",Таблица2[Категория должности]=""),1,"")</f>
        <v/>
      </c>
      <c r="N184" s="13" t="str">
        <f>+IF(OR(Таблица2[ИНН&lt;&gt;12]&lt;&gt;"",Таблица2[КонтролЧислоИНН]&lt;&gt;""),1,"")</f>
        <v/>
      </c>
      <c r="O184" s="5" t="str">
        <f>+IF(AND(Таблица2[ИНН]&lt;&gt;"",LEN(Таблица2[ИНН])&lt;&gt;12),Справочник!$E$8,"")</f>
        <v/>
      </c>
      <c r="P184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85" spans="1:16" x14ac:dyDescent="0.25">
      <c r="A185" s="70"/>
      <c r="C185" s="68"/>
      <c r="D185" s="69"/>
      <c r="E185" s="67"/>
      <c r="F185" s="68"/>
      <c r="G185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85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85" s="13" t="str">
        <f>+IF(AND(Таблица2[Обяз.Фам]="",Таблица2[Обяз.Имя]="",Таблица2[Обяз.ИНН]="",Таблица2[Обяз должность?]=""),"",Справочник!$E$4)</f>
        <v/>
      </c>
      <c r="J185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85" s="13" t="str">
        <f>+IF(AND(Таблица2[№п/п]&lt;&gt;"",Таблица2[Имя]=""),1,"")</f>
        <v/>
      </c>
      <c r="L185" s="13" t="str">
        <f>+IF(AND(Таблица2[№п/п]&lt;&gt;"",Таблица2[ИНН]=""),1,"")</f>
        <v/>
      </c>
      <c r="M185" t="str">
        <f>+IF(AND(Таблица2[№п/п]&lt;&gt;"",Таблица2[Категория должности]=""),1,"")</f>
        <v/>
      </c>
      <c r="N185" s="13" t="str">
        <f>+IF(OR(Таблица2[ИНН&lt;&gt;12]&lt;&gt;"",Таблица2[КонтролЧислоИНН]&lt;&gt;""),1,"")</f>
        <v/>
      </c>
      <c r="O185" s="5" t="str">
        <f>+IF(AND(Таблица2[ИНН]&lt;&gt;"",LEN(Таблица2[ИНН])&lt;&gt;12),Справочник!$E$8,"")</f>
        <v/>
      </c>
      <c r="P185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86" spans="1:16" x14ac:dyDescent="0.25">
      <c r="A186" s="70"/>
      <c r="C186" s="68"/>
      <c r="D186" s="69"/>
      <c r="E186" s="67"/>
      <c r="F186" s="68"/>
      <c r="G186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86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86" s="13" t="str">
        <f>+IF(AND(Таблица2[Обяз.Фам]="",Таблица2[Обяз.Имя]="",Таблица2[Обяз.ИНН]="",Таблица2[Обяз должность?]=""),"",Справочник!$E$4)</f>
        <v/>
      </c>
      <c r="J186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86" s="13" t="str">
        <f>+IF(AND(Таблица2[№п/п]&lt;&gt;"",Таблица2[Имя]=""),1,"")</f>
        <v/>
      </c>
      <c r="L186" s="13" t="str">
        <f>+IF(AND(Таблица2[№п/п]&lt;&gt;"",Таблица2[ИНН]=""),1,"")</f>
        <v/>
      </c>
      <c r="M186" t="str">
        <f>+IF(AND(Таблица2[№п/п]&lt;&gt;"",Таблица2[Категория должности]=""),1,"")</f>
        <v/>
      </c>
      <c r="N186" s="13" t="str">
        <f>+IF(OR(Таблица2[ИНН&lt;&gt;12]&lt;&gt;"",Таблица2[КонтролЧислоИНН]&lt;&gt;""),1,"")</f>
        <v/>
      </c>
      <c r="O186" s="5" t="str">
        <f>+IF(AND(Таблица2[ИНН]&lt;&gt;"",LEN(Таблица2[ИНН])&lt;&gt;12),Справочник!$E$8,"")</f>
        <v/>
      </c>
      <c r="P186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87" spans="1:16" x14ac:dyDescent="0.25">
      <c r="A187" s="70"/>
      <c r="C187" s="68"/>
      <c r="D187" s="69"/>
      <c r="E187" s="67"/>
      <c r="F187" s="68"/>
      <c r="G187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87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87" s="13" t="str">
        <f>+IF(AND(Таблица2[Обяз.Фам]="",Таблица2[Обяз.Имя]="",Таблица2[Обяз.ИНН]="",Таблица2[Обяз должность?]=""),"",Справочник!$E$4)</f>
        <v/>
      </c>
      <c r="J187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87" s="13" t="str">
        <f>+IF(AND(Таблица2[№п/п]&lt;&gt;"",Таблица2[Имя]=""),1,"")</f>
        <v/>
      </c>
      <c r="L187" s="13" t="str">
        <f>+IF(AND(Таблица2[№п/п]&lt;&gt;"",Таблица2[ИНН]=""),1,"")</f>
        <v/>
      </c>
      <c r="M187" t="str">
        <f>+IF(AND(Таблица2[№п/п]&lt;&gt;"",Таблица2[Категория должности]=""),1,"")</f>
        <v/>
      </c>
      <c r="N187" s="13" t="str">
        <f>+IF(OR(Таблица2[ИНН&lt;&gt;12]&lt;&gt;"",Таблица2[КонтролЧислоИНН]&lt;&gt;""),1,"")</f>
        <v/>
      </c>
      <c r="O187" s="5" t="str">
        <f>+IF(AND(Таблица2[ИНН]&lt;&gt;"",LEN(Таблица2[ИНН])&lt;&gt;12),Справочник!$E$8,"")</f>
        <v/>
      </c>
      <c r="P187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88" spans="1:16" x14ac:dyDescent="0.25">
      <c r="A188" s="70"/>
      <c r="C188" s="68"/>
      <c r="D188" s="69"/>
      <c r="E188" s="67"/>
      <c r="F188" s="68"/>
      <c r="G188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88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88" s="13" t="str">
        <f>+IF(AND(Таблица2[Обяз.Фам]="",Таблица2[Обяз.Имя]="",Таблица2[Обяз.ИНН]="",Таблица2[Обяз должность?]=""),"",Справочник!$E$4)</f>
        <v/>
      </c>
      <c r="J188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88" s="13" t="str">
        <f>+IF(AND(Таблица2[№п/п]&lt;&gt;"",Таблица2[Имя]=""),1,"")</f>
        <v/>
      </c>
      <c r="L188" s="13" t="str">
        <f>+IF(AND(Таблица2[№п/п]&lt;&gt;"",Таблица2[ИНН]=""),1,"")</f>
        <v/>
      </c>
      <c r="M188" t="str">
        <f>+IF(AND(Таблица2[№п/п]&lt;&gt;"",Таблица2[Категория должности]=""),1,"")</f>
        <v/>
      </c>
      <c r="N188" s="13" t="str">
        <f>+IF(OR(Таблица2[ИНН&lt;&gt;12]&lt;&gt;"",Таблица2[КонтролЧислоИНН]&lt;&gt;""),1,"")</f>
        <v/>
      </c>
      <c r="O188" s="5" t="str">
        <f>+IF(AND(Таблица2[ИНН]&lt;&gt;"",LEN(Таблица2[ИНН])&lt;&gt;12),Справочник!$E$8,"")</f>
        <v/>
      </c>
      <c r="P188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89" spans="1:16" x14ac:dyDescent="0.25">
      <c r="A189" s="70"/>
      <c r="C189" s="68"/>
      <c r="D189" s="69"/>
      <c r="E189" s="67"/>
      <c r="F189" s="68"/>
      <c r="G189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89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89" s="13" t="str">
        <f>+IF(AND(Таблица2[Обяз.Фам]="",Таблица2[Обяз.Имя]="",Таблица2[Обяз.ИНН]="",Таблица2[Обяз должность?]=""),"",Справочник!$E$4)</f>
        <v/>
      </c>
      <c r="J189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89" s="13" t="str">
        <f>+IF(AND(Таблица2[№п/п]&lt;&gt;"",Таблица2[Имя]=""),1,"")</f>
        <v/>
      </c>
      <c r="L189" s="13" t="str">
        <f>+IF(AND(Таблица2[№п/п]&lt;&gt;"",Таблица2[ИНН]=""),1,"")</f>
        <v/>
      </c>
      <c r="M189" t="str">
        <f>+IF(AND(Таблица2[№п/п]&lt;&gt;"",Таблица2[Категория должности]=""),1,"")</f>
        <v/>
      </c>
      <c r="N189" s="13" t="str">
        <f>+IF(OR(Таблица2[ИНН&lt;&gt;12]&lt;&gt;"",Таблица2[КонтролЧислоИНН]&lt;&gt;""),1,"")</f>
        <v/>
      </c>
      <c r="O189" s="5" t="str">
        <f>+IF(AND(Таблица2[ИНН]&lt;&gt;"",LEN(Таблица2[ИНН])&lt;&gt;12),Справочник!$E$8,"")</f>
        <v/>
      </c>
      <c r="P189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90" spans="1:16" x14ac:dyDescent="0.25">
      <c r="A190" s="70"/>
      <c r="C190" s="68"/>
      <c r="D190" s="69"/>
      <c r="E190" s="67"/>
      <c r="F190" s="68"/>
      <c r="G190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90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90" s="13" t="str">
        <f>+IF(AND(Таблица2[Обяз.Фам]="",Таблица2[Обяз.Имя]="",Таблица2[Обяз.ИНН]="",Таблица2[Обяз должность?]=""),"",Справочник!$E$4)</f>
        <v/>
      </c>
      <c r="J190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90" s="13" t="str">
        <f>+IF(AND(Таблица2[№п/п]&lt;&gt;"",Таблица2[Имя]=""),1,"")</f>
        <v/>
      </c>
      <c r="L190" s="13" t="str">
        <f>+IF(AND(Таблица2[№п/п]&lt;&gt;"",Таблица2[ИНН]=""),1,"")</f>
        <v/>
      </c>
      <c r="M190" t="str">
        <f>+IF(AND(Таблица2[№п/п]&lt;&gt;"",Таблица2[Категория должности]=""),1,"")</f>
        <v/>
      </c>
      <c r="N190" s="13" t="str">
        <f>+IF(OR(Таблица2[ИНН&lt;&gt;12]&lt;&gt;"",Таблица2[КонтролЧислоИНН]&lt;&gt;""),1,"")</f>
        <v/>
      </c>
      <c r="O190" s="5" t="str">
        <f>+IF(AND(Таблица2[ИНН]&lt;&gt;"",LEN(Таблица2[ИНН])&lt;&gt;12),Справочник!$E$8,"")</f>
        <v/>
      </c>
      <c r="P190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91" spans="1:16" x14ac:dyDescent="0.25">
      <c r="A191" s="70"/>
      <c r="C191" s="68"/>
      <c r="D191" s="69"/>
      <c r="E191" s="67"/>
      <c r="F191" s="68"/>
      <c r="G191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91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91" s="13" t="str">
        <f>+IF(AND(Таблица2[Обяз.Фам]="",Таблица2[Обяз.Имя]="",Таблица2[Обяз.ИНН]="",Таблица2[Обяз должность?]=""),"",Справочник!$E$4)</f>
        <v/>
      </c>
      <c r="J191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91" s="13" t="str">
        <f>+IF(AND(Таблица2[№п/п]&lt;&gt;"",Таблица2[Имя]=""),1,"")</f>
        <v/>
      </c>
      <c r="L191" s="13" t="str">
        <f>+IF(AND(Таблица2[№п/п]&lt;&gt;"",Таблица2[ИНН]=""),1,"")</f>
        <v/>
      </c>
      <c r="M191" t="str">
        <f>+IF(AND(Таблица2[№п/п]&lt;&gt;"",Таблица2[Категория должности]=""),1,"")</f>
        <v/>
      </c>
      <c r="N191" s="13" t="str">
        <f>+IF(OR(Таблица2[ИНН&lt;&gt;12]&lt;&gt;"",Таблица2[КонтролЧислоИНН]&lt;&gt;""),1,"")</f>
        <v/>
      </c>
      <c r="O191" s="5" t="str">
        <f>+IF(AND(Таблица2[ИНН]&lt;&gt;"",LEN(Таблица2[ИНН])&lt;&gt;12),Справочник!$E$8,"")</f>
        <v/>
      </c>
      <c r="P191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92" spans="1:16" x14ac:dyDescent="0.25">
      <c r="A192" s="70"/>
      <c r="C192" s="68"/>
      <c r="D192" s="69"/>
      <c r="E192" s="67"/>
      <c r="F192" s="68"/>
      <c r="G192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92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92" s="13" t="str">
        <f>+IF(AND(Таблица2[Обяз.Фам]="",Таблица2[Обяз.Имя]="",Таблица2[Обяз.ИНН]="",Таблица2[Обяз должность?]=""),"",Справочник!$E$4)</f>
        <v/>
      </c>
      <c r="J192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92" s="13" t="str">
        <f>+IF(AND(Таблица2[№п/п]&lt;&gt;"",Таблица2[Имя]=""),1,"")</f>
        <v/>
      </c>
      <c r="L192" s="13" t="str">
        <f>+IF(AND(Таблица2[№п/п]&lt;&gt;"",Таблица2[ИНН]=""),1,"")</f>
        <v/>
      </c>
      <c r="M192" t="str">
        <f>+IF(AND(Таблица2[№п/п]&lt;&gt;"",Таблица2[Категория должности]=""),1,"")</f>
        <v/>
      </c>
      <c r="N192" s="13" t="str">
        <f>+IF(OR(Таблица2[ИНН&lt;&gt;12]&lt;&gt;"",Таблица2[КонтролЧислоИНН]&lt;&gt;""),1,"")</f>
        <v/>
      </c>
      <c r="O192" s="5" t="str">
        <f>+IF(AND(Таблица2[ИНН]&lt;&gt;"",LEN(Таблица2[ИНН])&lt;&gt;12),Справочник!$E$8,"")</f>
        <v/>
      </c>
      <c r="P192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93" spans="1:16" x14ac:dyDescent="0.25">
      <c r="A193" s="70"/>
      <c r="C193" s="68"/>
      <c r="D193" s="69"/>
      <c r="E193" s="67"/>
      <c r="F193" s="68"/>
      <c r="G193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93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93" s="13" t="str">
        <f>+IF(AND(Таблица2[Обяз.Фам]="",Таблица2[Обяз.Имя]="",Таблица2[Обяз.ИНН]="",Таблица2[Обяз должность?]=""),"",Справочник!$E$4)</f>
        <v/>
      </c>
      <c r="J193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93" s="13" t="str">
        <f>+IF(AND(Таблица2[№п/п]&lt;&gt;"",Таблица2[Имя]=""),1,"")</f>
        <v/>
      </c>
      <c r="L193" s="13" t="str">
        <f>+IF(AND(Таблица2[№п/п]&lt;&gt;"",Таблица2[ИНН]=""),1,"")</f>
        <v/>
      </c>
      <c r="M193" t="str">
        <f>+IF(AND(Таблица2[№п/п]&lt;&gt;"",Таблица2[Категория должности]=""),1,"")</f>
        <v/>
      </c>
      <c r="N193" s="13" t="str">
        <f>+IF(OR(Таблица2[ИНН&lt;&gt;12]&lt;&gt;"",Таблица2[КонтролЧислоИНН]&lt;&gt;""),1,"")</f>
        <v/>
      </c>
      <c r="O193" s="5" t="str">
        <f>+IF(AND(Таблица2[ИНН]&lt;&gt;"",LEN(Таблица2[ИНН])&lt;&gt;12),Справочник!$E$8,"")</f>
        <v/>
      </c>
      <c r="P193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94" spans="1:16" x14ac:dyDescent="0.25">
      <c r="A194" s="70"/>
      <c r="C194" s="68"/>
      <c r="D194" s="69"/>
      <c r="E194" s="67"/>
      <c r="F194" s="68"/>
      <c r="G194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94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94" s="13" t="str">
        <f>+IF(AND(Таблица2[Обяз.Фам]="",Таблица2[Обяз.Имя]="",Таблица2[Обяз.ИНН]="",Таблица2[Обяз должность?]=""),"",Справочник!$E$4)</f>
        <v/>
      </c>
      <c r="J194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94" s="13" t="str">
        <f>+IF(AND(Таблица2[№п/п]&lt;&gt;"",Таблица2[Имя]=""),1,"")</f>
        <v/>
      </c>
      <c r="L194" s="13" t="str">
        <f>+IF(AND(Таблица2[№п/п]&lt;&gt;"",Таблица2[ИНН]=""),1,"")</f>
        <v/>
      </c>
      <c r="M194" t="str">
        <f>+IF(AND(Таблица2[№п/п]&lt;&gt;"",Таблица2[Категория должности]=""),1,"")</f>
        <v/>
      </c>
      <c r="N194" s="13" t="str">
        <f>+IF(OR(Таблица2[ИНН&lt;&gt;12]&lt;&gt;"",Таблица2[КонтролЧислоИНН]&lt;&gt;""),1,"")</f>
        <v/>
      </c>
      <c r="O194" s="5" t="str">
        <f>+IF(AND(Таблица2[ИНН]&lt;&gt;"",LEN(Таблица2[ИНН])&lt;&gt;12),Справочник!$E$8,"")</f>
        <v/>
      </c>
      <c r="P194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95" spans="1:16" x14ac:dyDescent="0.25">
      <c r="A195" s="70"/>
      <c r="C195" s="68"/>
      <c r="D195" s="69"/>
      <c r="E195" s="67"/>
      <c r="F195" s="68"/>
      <c r="G195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95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95" s="13" t="str">
        <f>+IF(AND(Таблица2[Обяз.Фам]="",Таблица2[Обяз.Имя]="",Таблица2[Обяз.ИНН]="",Таблица2[Обяз должность?]=""),"",Справочник!$E$4)</f>
        <v/>
      </c>
      <c r="J195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95" s="13" t="str">
        <f>+IF(AND(Таблица2[№п/п]&lt;&gt;"",Таблица2[Имя]=""),1,"")</f>
        <v/>
      </c>
      <c r="L195" s="13" t="str">
        <f>+IF(AND(Таблица2[№п/п]&lt;&gt;"",Таблица2[ИНН]=""),1,"")</f>
        <v/>
      </c>
      <c r="M195" t="str">
        <f>+IF(AND(Таблица2[№п/п]&lt;&gt;"",Таблица2[Категория должности]=""),1,"")</f>
        <v/>
      </c>
      <c r="N195" s="13" t="str">
        <f>+IF(OR(Таблица2[ИНН&lt;&gt;12]&lt;&gt;"",Таблица2[КонтролЧислоИНН]&lt;&gt;""),1,"")</f>
        <v/>
      </c>
      <c r="O195" s="5" t="str">
        <f>+IF(AND(Таблица2[ИНН]&lt;&gt;"",LEN(Таблица2[ИНН])&lt;&gt;12),Справочник!$E$8,"")</f>
        <v/>
      </c>
      <c r="P195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96" spans="1:16" x14ac:dyDescent="0.25">
      <c r="A196" s="70"/>
      <c r="C196" s="68"/>
      <c r="D196" s="69"/>
      <c r="E196" s="67"/>
      <c r="F196" s="68"/>
      <c r="G196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96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96" s="13" t="str">
        <f>+IF(AND(Таблица2[Обяз.Фам]="",Таблица2[Обяз.Имя]="",Таблица2[Обяз.ИНН]="",Таблица2[Обяз должность?]=""),"",Справочник!$E$4)</f>
        <v/>
      </c>
      <c r="J196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96" s="13" t="str">
        <f>+IF(AND(Таблица2[№п/п]&lt;&gt;"",Таблица2[Имя]=""),1,"")</f>
        <v/>
      </c>
      <c r="L196" s="13" t="str">
        <f>+IF(AND(Таблица2[№п/п]&lt;&gt;"",Таблица2[ИНН]=""),1,"")</f>
        <v/>
      </c>
      <c r="M196" t="str">
        <f>+IF(AND(Таблица2[№п/п]&lt;&gt;"",Таблица2[Категория должности]=""),1,"")</f>
        <v/>
      </c>
      <c r="N196" s="13" t="str">
        <f>+IF(OR(Таблица2[ИНН&lt;&gt;12]&lt;&gt;"",Таблица2[КонтролЧислоИНН]&lt;&gt;""),1,"")</f>
        <v/>
      </c>
      <c r="O196" s="5" t="str">
        <f>+IF(AND(Таблица2[ИНН]&lt;&gt;"",LEN(Таблица2[ИНН])&lt;&gt;12),Справочник!$E$8,"")</f>
        <v/>
      </c>
      <c r="P196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97" spans="1:16" x14ac:dyDescent="0.25">
      <c r="A197" s="70"/>
      <c r="C197" s="68"/>
      <c r="D197" s="69"/>
      <c r="E197" s="67"/>
      <c r="F197" s="68"/>
      <c r="G197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97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97" s="13" t="str">
        <f>+IF(AND(Таблица2[Обяз.Фам]="",Таблица2[Обяз.Имя]="",Таблица2[Обяз.ИНН]="",Таблица2[Обяз должность?]=""),"",Справочник!$E$4)</f>
        <v/>
      </c>
      <c r="J197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97" s="13" t="str">
        <f>+IF(AND(Таблица2[№п/п]&lt;&gt;"",Таблица2[Имя]=""),1,"")</f>
        <v/>
      </c>
      <c r="L197" s="13" t="str">
        <f>+IF(AND(Таблица2[№п/п]&lt;&gt;"",Таблица2[ИНН]=""),1,"")</f>
        <v/>
      </c>
      <c r="M197" t="str">
        <f>+IF(AND(Таблица2[№п/п]&lt;&gt;"",Таблица2[Категория должности]=""),1,"")</f>
        <v/>
      </c>
      <c r="N197" s="13" t="str">
        <f>+IF(OR(Таблица2[ИНН&lt;&gt;12]&lt;&gt;"",Таблица2[КонтролЧислоИНН]&lt;&gt;""),1,"")</f>
        <v/>
      </c>
      <c r="O197" s="5" t="str">
        <f>+IF(AND(Таблица2[ИНН]&lt;&gt;"",LEN(Таблица2[ИНН])&lt;&gt;12),Справочник!$E$8,"")</f>
        <v/>
      </c>
      <c r="P197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98" spans="1:16" x14ac:dyDescent="0.25">
      <c r="A198" s="70"/>
      <c r="C198" s="68"/>
      <c r="D198" s="69"/>
      <c r="E198" s="67"/>
      <c r="F198" s="68"/>
      <c r="G198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98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98" s="13" t="str">
        <f>+IF(AND(Таблица2[Обяз.Фам]="",Таблица2[Обяз.Имя]="",Таблица2[Обяз.ИНН]="",Таблица2[Обяз должность?]=""),"",Справочник!$E$4)</f>
        <v/>
      </c>
      <c r="J198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98" s="13" t="str">
        <f>+IF(AND(Таблица2[№п/п]&lt;&gt;"",Таблица2[Имя]=""),1,"")</f>
        <v/>
      </c>
      <c r="L198" s="13" t="str">
        <f>+IF(AND(Таблица2[№п/п]&lt;&gt;"",Таблица2[ИНН]=""),1,"")</f>
        <v/>
      </c>
      <c r="M198" t="str">
        <f>+IF(AND(Таблица2[№п/п]&lt;&gt;"",Таблица2[Категория должности]=""),1,"")</f>
        <v/>
      </c>
      <c r="N198" s="13" t="str">
        <f>+IF(OR(Таблица2[ИНН&lt;&gt;12]&lt;&gt;"",Таблица2[КонтролЧислоИНН]&lt;&gt;""),1,"")</f>
        <v/>
      </c>
      <c r="O198" s="5" t="str">
        <f>+IF(AND(Таблица2[ИНН]&lt;&gt;"",LEN(Таблица2[ИНН])&lt;&gt;12),Справочник!$E$8,"")</f>
        <v/>
      </c>
      <c r="P198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199" spans="1:16" x14ac:dyDescent="0.25">
      <c r="A199" s="70"/>
      <c r="C199" s="68"/>
      <c r="D199" s="69"/>
      <c r="E199" s="67"/>
      <c r="F199" s="68"/>
      <c r="G199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199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199" s="13" t="str">
        <f>+IF(AND(Таблица2[Обяз.Фам]="",Таблица2[Обяз.Имя]="",Таблица2[Обяз.ИНН]="",Таблица2[Обяз должность?]=""),"",Справочник!$E$4)</f>
        <v/>
      </c>
      <c r="J199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199" s="13" t="str">
        <f>+IF(AND(Таблица2[№п/п]&lt;&gt;"",Таблица2[Имя]=""),1,"")</f>
        <v/>
      </c>
      <c r="L199" s="13" t="str">
        <f>+IF(AND(Таблица2[№п/п]&lt;&gt;"",Таблица2[ИНН]=""),1,"")</f>
        <v/>
      </c>
      <c r="M199" t="str">
        <f>+IF(AND(Таблица2[№п/п]&lt;&gt;"",Таблица2[Категория должности]=""),1,"")</f>
        <v/>
      </c>
      <c r="N199" s="13" t="str">
        <f>+IF(OR(Таблица2[ИНН&lt;&gt;12]&lt;&gt;"",Таблица2[КонтролЧислоИНН]&lt;&gt;""),1,"")</f>
        <v/>
      </c>
      <c r="O199" s="5" t="str">
        <f>+IF(AND(Таблица2[ИНН]&lt;&gt;"",LEN(Таблица2[ИНН])&lt;&gt;12),Справочник!$E$8,"")</f>
        <v/>
      </c>
      <c r="P199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00" spans="1:16" x14ac:dyDescent="0.25">
      <c r="A200" s="70"/>
      <c r="C200" s="68"/>
      <c r="D200" s="69"/>
      <c r="E200" s="67"/>
      <c r="F200" s="68"/>
      <c r="G200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00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00" s="13" t="str">
        <f>+IF(AND(Таблица2[Обяз.Фам]="",Таблица2[Обяз.Имя]="",Таблица2[Обяз.ИНН]="",Таблица2[Обяз должность?]=""),"",Справочник!$E$4)</f>
        <v/>
      </c>
      <c r="J200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00" s="13" t="str">
        <f>+IF(AND(Таблица2[№п/п]&lt;&gt;"",Таблица2[Имя]=""),1,"")</f>
        <v/>
      </c>
      <c r="L200" s="13" t="str">
        <f>+IF(AND(Таблица2[№п/п]&lt;&gt;"",Таблица2[ИНН]=""),1,"")</f>
        <v/>
      </c>
      <c r="M200" t="str">
        <f>+IF(AND(Таблица2[№п/п]&lt;&gt;"",Таблица2[Категория должности]=""),1,"")</f>
        <v/>
      </c>
      <c r="N200" s="13" t="str">
        <f>+IF(OR(Таблица2[ИНН&lt;&gt;12]&lt;&gt;"",Таблица2[КонтролЧислоИНН]&lt;&gt;""),1,"")</f>
        <v/>
      </c>
      <c r="O200" s="5" t="str">
        <f>+IF(AND(Таблица2[ИНН]&lt;&gt;"",LEN(Таблица2[ИНН])&lt;&gt;12),Справочник!$E$8,"")</f>
        <v/>
      </c>
      <c r="P200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01" spans="1:16" x14ac:dyDescent="0.25">
      <c r="A201" s="70"/>
      <c r="C201" s="68"/>
      <c r="D201" s="69"/>
      <c r="E201" s="67"/>
      <c r="F201" s="68"/>
      <c r="G201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01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01" s="13" t="str">
        <f>+IF(AND(Таблица2[Обяз.Фам]="",Таблица2[Обяз.Имя]="",Таблица2[Обяз.ИНН]="",Таблица2[Обяз должность?]=""),"",Справочник!$E$4)</f>
        <v/>
      </c>
      <c r="J201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01" s="13" t="str">
        <f>+IF(AND(Таблица2[№п/п]&lt;&gt;"",Таблица2[Имя]=""),1,"")</f>
        <v/>
      </c>
      <c r="L201" s="13" t="str">
        <f>+IF(AND(Таблица2[№п/п]&lt;&gt;"",Таблица2[ИНН]=""),1,"")</f>
        <v/>
      </c>
      <c r="M201" t="str">
        <f>+IF(AND(Таблица2[№п/п]&lt;&gt;"",Таблица2[Категория должности]=""),1,"")</f>
        <v/>
      </c>
      <c r="N201" s="13" t="str">
        <f>+IF(OR(Таблица2[ИНН&lt;&gt;12]&lt;&gt;"",Таблица2[КонтролЧислоИНН]&lt;&gt;""),1,"")</f>
        <v/>
      </c>
      <c r="O201" s="5" t="str">
        <f>+IF(AND(Таблица2[ИНН]&lt;&gt;"",LEN(Таблица2[ИНН])&lt;&gt;12),Справочник!$E$8,"")</f>
        <v/>
      </c>
      <c r="P201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02" spans="1:16" x14ac:dyDescent="0.25">
      <c r="A202" s="70"/>
      <c r="C202" s="68"/>
      <c r="D202" s="69"/>
      <c r="E202" s="67"/>
      <c r="F202" s="68"/>
      <c r="G202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02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02" s="13" t="str">
        <f>+IF(AND(Таблица2[Обяз.Фам]="",Таблица2[Обяз.Имя]="",Таблица2[Обяз.ИНН]="",Таблица2[Обяз должность?]=""),"",Справочник!$E$4)</f>
        <v/>
      </c>
      <c r="J202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02" s="13" t="str">
        <f>+IF(AND(Таблица2[№п/п]&lt;&gt;"",Таблица2[Имя]=""),1,"")</f>
        <v/>
      </c>
      <c r="L202" s="13" t="str">
        <f>+IF(AND(Таблица2[№п/п]&lt;&gt;"",Таблица2[ИНН]=""),1,"")</f>
        <v/>
      </c>
      <c r="M202" t="str">
        <f>+IF(AND(Таблица2[№п/п]&lt;&gt;"",Таблица2[Категория должности]=""),1,"")</f>
        <v/>
      </c>
      <c r="N202" s="13" t="str">
        <f>+IF(OR(Таблица2[ИНН&lt;&gt;12]&lt;&gt;"",Таблица2[КонтролЧислоИНН]&lt;&gt;""),1,"")</f>
        <v/>
      </c>
      <c r="O202" s="5" t="str">
        <f>+IF(AND(Таблица2[ИНН]&lt;&gt;"",LEN(Таблица2[ИНН])&lt;&gt;12),Справочник!$E$8,"")</f>
        <v/>
      </c>
      <c r="P202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03" spans="1:16" x14ac:dyDescent="0.25">
      <c r="A203" s="70"/>
      <c r="C203" s="68"/>
      <c r="D203" s="69"/>
      <c r="E203" s="67"/>
      <c r="F203" s="68"/>
      <c r="G203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03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03" s="13" t="str">
        <f>+IF(AND(Таблица2[Обяз.Фам]="",Таблица2[Обяз.Имя]="",Таблица2[Обяз.ИНН]="",Таблица2[Обяз должность?]=""),"",Справочник!$E$4)</f>
        <v/>
      </c>
      <c r="J203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03" s="13" t="str">
        <f>+IF(AND(Таблица2[№п/п]&lt;&gt;"",Таблица2[Имя]=""),1,"")</f>
        <v/>
      </c>
      <c r="L203" s="13" t="str">
        <f>+IF(AND(Таблица2[№п/п]&lt;&gt;"",Таблица2[ИНН]=""),1,"")</f>
        <v/>
      </c>
      <c r="M203" t="str">
        <f>+IF(AND(Таблица2[№п/п]&lt;&gt;"",Таблица2[Категория должности]=""),1,"")</f>
        <v/>
      </c>
      <c r="N203" s="13" t="str">
        <f>+IF(OR(Таблица2[ИНН&lt;&gt;12]&lt;&gt;"",Таблица2[КонтролЧислоИНН]&lt;&gt;""),1,"")</f>
        <v/>
      </c>
      <c r="O203" s="5" t="str">
        <f>+IF(AND(Таблица2[ИНН]&lt;&gt;"",LEN(Таблица2[ИНН])&lt;&gt;12),Справочник!$E$8,"")</f>
        <v/>
      </c>
      <c r="P203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04" spans="1:16" x14ac:dyDescent="0.25">
      <c r="A204" s="70"/>
      <c r="C204" s="68"/>
      <c r="D204" s="69"/>
      <c r="E204" s="67"/>
      <c r="F204" s="68"/>
      <c r="G204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04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04" s="13" t="str">
        <f>+IF(AND(Таблица2[Обяз.Фам]="",Таблица2[Обяз.Имя]="",Таблица2[Обяз.ИНН]="",Таблица2[Обяз должность?]=""),"",Справочник!$E$4)</f>
        <v/>
      </c>
      <c r="J204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04" s="13" t="str">
        <f>+IF(AND(Таблица2[№п/п]&lt;&gt;"",Таблица2[Имя]=""),1,"")</f>
        <v/>
      </c>
      <c r="L204" s="13" t="str">
        <f>+IF(AND(Таблица2[№п/п]&lt;&gt;"",Таблица2[ИНН]=""),1,"")</f>
        <v/>
      </c>
      <c r="M204" t="str">
        <f>+IF(AND(Таблица2[№п/п]&lt;&gt;"",Таблица2[Категория должности]=""),1,"")</f>
        <v/>
      </c>
      <c r="N204" s="13" t="str">
        <f>+IF(OR(Таблица2[ИНН&lt;&gt;12]&lt;&gt;"",Таблица2[КонтролЧислоИНН]&lt;&gt;""),1,"")</f>
        <v/>
      </c>
      <c r="O204" s="5" t="str">
        <f>+IF(AND(Таблица2[ИНН]&lt;&gt;"",LEN(Таблица2[ИНН])&lt;&gt;12),Справочник!$E$8,"")</f>
        <v/>
      </c>
      <c r="P204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05" spans="1:16" x14ac:dyDescent="0.25">
      <c r="A205" s="70"/>
      <c r="C205" s="68"/>
      <c r="D205" s="69"/>
      <c r="E205" s="67"/>
      <c r="F205" s="68"/>
      <c r="G205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05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05" s="13" t="str">
        <f>+IF(AND(Таблица2[Обяз.Фам]="",Таблица2[Обяз.Имя]="",Таблица2[Обяз.ИНН]="",Таблица2[Обяз должность?]=""),"",Справочник!$E$4)</f>
        <v/>
      </c>
      <c r="J205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05" s="13" t="str">
        <f>+IF(AND(Таблица2[№п/п]&lt;&gt;"",Таблица2[Имя]=""),1,"")</f>
        <v/>
      </c>
      <c r="L205" s="13" t="str">
        <f>+IF(AND(Таблица2[№п/п]&lt;&gt;"",Таблица2[ИНН]=""),1,"")</f>
        <v/>
      </c>
      <c r="M205" t="str">
        <f>+IF(AND(Таблица2[№п/п]&lt;&gt;"",Таблица2[Категория должности]=""),1,"")</f>
        <v/>
      </c>
      <c r="N205" s="13" t="str">
        <f>+IF(OR(Таблица2[ИНН&lt;&gt;12]&lt;&gt;"",Таблица2[КонтролЧислоИНН]&lt;&gt;""),1,"")</f>
        <v/>
      </c>
      <c r="O205" s="5" t="str">
        <f>+IF(AND(Таблица2[ИНН]&lt;&gt;"",LEN(Таблица2[ИНН])&lt;&gt;12),Справочник!$E$8,"")</f>
        <v/>
      </c>
      <c r="P205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06" spans="1:16" x14ac:dyDescent="0.25">
      <c r="A206" s="70"/>
      <c r="C206" s="68"/>
      <c r="D206" s="69"/>
      <c r="E206" s="67"/>
      <c r="F206" s="68"/>
      <c r="G206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06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06" s="13" t="str">
        <f>+IF(AND(Таблица2[Обяз.Фам]="",Таблица2[Обяз.Имя]="",Таблица2[Обяз.ИНН]="",Таблица2[Обяз должность?]=""),"",Справочник!$E$4)</f>
        <v/>
      </c>
      <c r="J206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06" s="13" t="str">
        <f>+IF(AND(Таблица2[№п/п]&lt;&gt;"",Таблица2[Имя]=""),1,"")</f>
        <v/>
      </c>
      <c r="L206" s="13" t="str">
        <f>+IF(AND(Таблица2[№п/п]&lt;&gt;"",Таблица2[ИНН]=""),1,"")</f>
        <v/>
      </c>
      <c r="M206" t="str">
        <f>+IF(AND(Таблица2[№п/п]&lt;&gt;"",Таблица2[Категория должности]=""),1,"")</f>
        <v/>
      </c>
      <c r="N206" s="13" t="str">
        <f>+IF(OR(Таблица2[ИНН&lt;&gt;12]&lt;&gt;"",Таблица2[КонтролЧислоИНН]&lt;&gt;""),1,"")</f>
        <v/>
      </c>
      <c r="O206" s="5" t="str">
        <f>+IF(AND(Таблица2[ИНН]&lt;&gt;"",LEN(Таблица2[ИНН])&lt;&gt;12),Справочник!$E$8,"")</f>
        <v/>
      </c>
      <c r="P206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07" spans="1:16" x14ac:dyDescent="0.25">
      <c r="A207" s="70"/>
      <c r="C207" s="68"/>
      <c r="D207" s="69"/>
      <c r="E207" s="67"/>
      <c r="F207" s="68"/>
      <c r="G207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07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07" s="13" t="str">
        <f>+IF(AND(Таблица2[Обяз.Фам]="",Таблица2[Обяз.Имя]="",Таблица2[Обяз.ИНН]="",Таблица2[Обяз должность?]=""),"",Справочник!$E$4)</f>
        <v/>
      </c>
      <c r="J207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07" s="13" t="str">
        <f>+IF(AND(Таблица2[№п/п]&lt;&gt;"",Таблица2[Имя]=""),1,"")</f>
        <v/>
      </c>
      <c r="L207" s="13" t="str">
        <f>+IF(AND(Таблица2[№п/п]&lt;&gt;"",Таблица2[ИНН]=""),1,"")</f>
        <v/>
      </c>
      <c r="M207" t="str">
        <f>+IF(AND(Таблица2[№п/п]&lt;&gt;"",Таблица2[Категория должности]=""),1,"")</f>
        <v/>
      </c>
      <c r="N207" s="13" t="str">
        <f>+IF(OR(Таблица2[ИНН&lt;&gt;12]&lt;&gt;"",Таблица2[КонтролЧислоИНН]&lt;&gt;""),1,"")</f>
        <v/>
      </c>
      <c r="O207" s="5" t="str">
        <f>+IF(AND(Таблица2[ИНН]&lt;&gt;"",LEN(Таблица2[ИНН])&lt;&gt;12),Справочник!$E$8,"")</f>
        <v/>
      </c>
      <c r="P207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08" spans="1:16" x14ac:dyDescent="0.25">
      <c r="A208" s="70"/>
      <c r="C208" s="68"/>
      <c r="D208" s="69"/>
      <c r="E208" s="67"/>
      <c r="F208" s="68"/>
      <c r="G208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08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08" s="13" t="str">
        <f>+IF(AND(Таблица2[Обяз.Фам]="",Таблица2[Обяз.Имя]="",Таблица2[Обяз.ИНН]="",Таблица2[Обяз должность?]=""),"",Справочник!$E$4)</f>
        <v/>
      </c>
      <c r="J208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08" s="13" t="str">
        <f>+IF(AND(Таблица2[№п/п]&lt;&gt;"",Таблица2[Имя]=""),1,"")</f>
        <v/>
      </c>
      <c r="L208" s="13" t="str">
        <f>+IF(AND(Таблица2[№п/п]&lt;&gt;"",Таблица2[ИНН]=""),1,"")</f>
        <v/>
      </c>
      <c r="M208" t="str">
        <f>+IF(AND(Таблица2[№п/п]&lt;&gt;"",Таблица2[Категория должности]=""),1,"")</f>
        <v/>
      </c>
      <c r="N208" s="13" t="str">
        <f>+IF(OR(Таблица2[ИНН&lt;&gt;12]&lt;&gt;"",Таблица2[КонтролЧислоИНН]&lt;&gt;""),1,"")</f>
        <v/>
      </c>
      <c r="O208" s="5" t="str">
        <f>+IF(AND(Таблица2[ИНН]&lt;&gt;"",LEN(Таблица2[ИНН])&lt;&gt;12),Справочник!$E$8,"")</f>
        <v/>
      </c>
      <c r="P208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09" spans="1:16" x14ac:dyDescent="0.25">
      <c r="A209" s="70"/>
      <c r="C209" s="68"/>
      <c r="D209" s="69"/>
      <c r="E209" s="67"/>
      <c r="F209" s="68"/>
      <c r="G209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09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09" s="13" t="str">
        <f>+IF(AND(Таблица2[Обяз.Фам]="",Таблица2[Обяз.Имя]="",Таблица2[Обяз.ИНН]="",Таблица2[Обяз должность?]=""),"",Справочник!$E$4)</f>
        <v/>
      </c>
      <c r="J209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09" s="13" t="str">
        <f>+IF(AND(Таблица2[№п/п]&lt;&gt;"",Таблица2[Имя]=""),1,"")</f>
        <v/>
      </c>
      <c r="L209" s="13" t="str">
        <f>+IF(AND(Таблица2[№п/п]&lt;&gt;"",Таблица2[ИНН]=""),1,"")</f>
        <v/>
      </c>
      <c r="M209" t="str">
        <f>+IF(AND(Таблица2[№п/п]&lt;&gt;"",Таблица2[Категория должности]=""),1,"")</f>
        <v/>
      </c>
      <c r="N209" s="13" t="str">
        <f>+IF(OR(Таблица2[ИНН&lt;&gt;12]&lt;&gt;"",Таблица2[КонтролЧислоИНН]&lt;&gt;""),1,"")</f>
        <v/>
      </c>
      <c r="O209" s="5" t="str">
        <f>+IF(AND(Таблица2[ИНН]&lt;&gt;"",LEN(Таблица2[ИНН])&lt;&gt;12),Справочник!$E$8,"")</f>
        <v/>
      </c>
      <c r="P209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10" spans="1:16" x14ac:dyDescent="0.25">
      <c r="A210" s="70"/>
      <c r="C210" s="68"/>
      <c r="D210" s="69"/>
      <c r="E210" s="67"/>
      <c r="F210" s="68"/>
      <c r="G210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10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10" s="13" t="str">
        <f>+IF(AND(Таблица2[Обяз.Фам]="",Таблица2[Обяз.Имя]="",Таблица2[Обяз.ИНН]="",Таблица2[Обяз должность?]=""),"",Справочник!$E$4)</f>
        <v/>
      </c>
      <c r="J210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10" s="13" t="str">
        <f>+IF(AND(Таблица2[№п/п]&lt;&gt;"",Таблица2[Имя]=""),1,"")</f>
        <v/>
      </c>
      <c r="L210" s="13" t="str">
        <f>+IF(AND(Таблица2[№п/п]&lt;&gt;"",Таблица2[ИНН]=""),1,"")</f>
        <v/>
      </c>
      <c r="M210" t="str">
        <f>+IF(AND(Таблица2[№п/п]&lt;&gt;"",Таблица2[Категория должности]=""),1,"")</f>
        <v/>
      </c>
      <c r="N210" s="13" t="str">
        <f>+IF(OR(Таблица2[ИНН&lt;&gt;12]&lt;&gt;"",Таблица2[КонтролЧислоИНН]&lt;&gt;""),1,"")</f>
        <v/>
      </c>
      <c r="O210" s="5" t="str">
        <f>+IF(AND(Таблица2[ИНН]&lt;&gt;"",LEN(Таблица2[ИНН])&lt;&gt;12),Справочник!$E$8,"")</f>
        <v/>
      </c>
      <c r="P210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11" spans="1:16" x14ac:dyDescent="0.25">
      <c r="A211" s="70"/>
      <c r="C211" s="68"/>
      <c r="D211" s="69"/>
      <c r="E211" s="67"/>
      <c r="F211" s="68"/>
      <c r="G211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11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11" s="13" t="str">
        <f>+IF(AND(Таблица2[Обяз.Фам]="",Таблица2[Обяз.Имя]="",Таблица2[Обяз.ИНН]="",Таблица2[Обяз должность?]=""),"",Справочник!$E$4)</f>
        <v/>
      </c>
      <c r="J211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11" s="13" t="str">
        <f>+IF(AND(Таблица2[№п/п]&lt;&gt;"",Таблица2[Имя]=""),1,"")</f>
        <v/>
      </c>
      <c r="L211" s="13" t="str">
        <f>+IF(AND(Таблица2[№п/п]&lt;&gt;"",Таблица2[ИНН]=""),1,"")</f>
        <v/>
      </c>
      <c r="M211" t="str">
        <f>+IF(AND(Таблица2[№п/п]&lt;&gt;"",Таблица2[Категория должности]=""),1,"")</f>
        <v/>
      </c>
      <c r="N211" s="13" t="str">
        <f>+IF(OR(Таблица2[ИНН&lt;&gt;12]&lt;&gt;"",Таблица2[КонтролЧислоИНН]&lt;&gt;""),1,"")</f>
        <v/>
      </c>
      <c r="O211" s="5" t="str">
        <f>+IF(AND(Таблица2[ИНН]&lt;&gt;"",LEN(Таблица2[ИНН])&lt;&gt;12),Справочник!$E$8,"")</f>
        <v/>
      </c>
      <c r="P211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12" spans="1:16" x14ac:dyDescent="0.25">
      <c r="A212" s="70"/>
      <c r="C212" s="68"/>
      <c r="D212" s="69"/>
      <c r="E212" s="67"/>
      <c r="F212" s="68"/>
      <c r="G212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12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12" s="13" t="str">
        <f>+IF(AND(Таблица2[Обяз.Фам]="",Таблица2[Обяз.Имя]="",Таблица2[Обяз.ИНН]="",Таблица2[Обяз должность?]=""),"",Справочник!$E$4)</f>
        <v/>
      </c>
      <c r="J212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12" s="13" t="str">
        <f>+IF(AND(Таблица2[№п/п]&lt;&gt;"",Таблица2[Имя]=""),1,"")</f>
        <v/>
      </c>
      <c r="L212" s="13" t="str">
        <f>+IF(AND(Таблица2[№п/п]&lt;&gt;"",Таблица2[ИНН]=""),1,"")</f>
        <v/>
      </c>
      <c r="M212" t="str">
        <f>+IF(AND(Таблица2[№п/п]&lt;&gt;"",Таблица2[Категория должности]=""),1,"")</f>
        <v/>
      </c>
      <c r="N212" s="13" t="str">
        <f>+IF(OR(Таблица2[ИНН&lt;&gt;12]&lt;&gt;"",Таблица2[КонтролЧислоИНН]&lt;&gt;""),1,"")</f>
        <v/>
      </c>
      <c r="O212" s="5" t="str">
        <f>+IF(AND(Таблица2[ИНН]&lt;&gt;"",LEN(Таблица2[ИНН])&lt;&gt;12),Справочник!$E$8,"")</f>
        <v/>
      </c>
      <c r="P212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13" spans="1:16" x14ac:dyDescent="0.25">
      <c r="A213" s="70"/>
      <c r="C213" s="68"/>
      <c r="D213" s="69"/>
      <c r="E213" s="67"/>
      <c r="F213" s="68"/>
      <c r="G213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13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13" s="13" t="str">
        <f>+IF(AND(Таблица2[Обяз.Фам]="",Таблица2[Обяз.Имя]="",Таблица2[Обяз.ИНН]="",Таблица2[Обяз должность?]=""),"",Справочник!$E$4)</f>
        <v/>
      </c>
      <c r="J213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13" s="13" t="str">
        <f>+IF(AND(Таблица2[№п/п]&lt;&gt;"",Таблица2[Имя]=""),1,"")</f>
        <v/>
      </c>
      <c r="L213" s="13" t="str">
        <f>+IF(AND(Таблица2[№п/п]&lt;&gt;"",Таблица2[ИНН]=""),1,"")</f>
        <v/>
      </c>
      <c r="M213" t="str">
        <f>+IF(AND(Таблица2[№п/п]&lt;&gt;"",Таблица2[Категория должности]=""),1,"")</f>
        <v/>
      </c>
      <c r="N213" s="13" t="str">
        <f>+IF(OR(Таблица2[ИНН&lt;&gt;12]&lt;&gt;"",Таблица2[КонтролЧислоИНН]&lt;&gt;""),1,"")</f>
        <v/>
      </c>
      <c r="O213" s="5" t="str">
        <f>+IF(AND(Таблица2[ИНН]&lt;&gt;"",LEN(Таблица2[ИНН])&lt;&gt;12),Справочник!$E$8,"")</f>
        <v/>
      </c>
      <c r="P213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14" spans="1:16" x14ac:dyDescent="0.25">
      <c r="A214" s="70"/>
      <c r="C214" s="68"/>
      <c r="D214" s="69"/>
      <c r="E214" s="67"/>
      <c r="F214" s="68"/>
      <c r="G214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14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14" s="13" t="str">
        <f>+IF(AND(Таблица2[Обяз.Фам]="",Таблица2[Обяз.Имя]="",Таблица2[Обяз.ИНН]="",Таблица2[Обяз должность?]=""),"",Справочник!$E$4)</f>
        <v/>
      </c>
      <c r="J214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14" s="13" t="str">
        <f>+IF(AND(Таблица2[№п/п]&lt;&gt;"",Таблица2[Имя]=""),1,"")</f>
        <v/>
      </c>
      <c r="L214" s="13" t="str">
        <f>+IF(AND(Таблица2[№п/п]&lt;&gt;"",Таблица2[ИНН]=""),1,"")</f>
        <v/>
      </c>
      <c r="M214" t="str">
        <f>+IF(AND(Таблица2[№п/п]&lt;&gt;"",Таблица2[Категория должности]=""),1,"")</f>
        <v/>
      </c>
      <c r="N214" s="13" t="str">
        <f>+IF(OR(Таблица2[ИНН&lt;&gt;12]&lt;&gt;"",Таблица2[КонтролЧислоИНН]&lt;&gt;""),1,"")</f>
        <v/>
      </c>
      <c r="O214" s="5" t="str">
        <f>+IF(AND(Таблица2[ИНН]&lt;&gt;"",LEN(Таблица2[ИНН])&lt;&gt;12),Справочник!$E$8,"")</f>
        <v/>
      </c>
      <c r="P214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15" spans="1:16" x14ac:dyDescent="0.25">
      <c r="A215" s="70"/>
      <c r="C215" s="68"/>
      <c r="D215" s="69"/>
      <c r="E215" s="67"/>
      <c r="F215" s="68"/>
      <c r="G215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15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15" s="13" t="str">
        <f>+IF(AND(Таблица2[Обяз.Фам]="",Таблица2[Обяз.Имя]="",Таблица2[Обяз.ИНН]="",Таблица2[Обяз должность?]=""),"",Справочник!$E$4)</f>
        <v/>
      </c>
      <c r="J215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15" s="13" t="str">
        <f>+IF(AND(Таблица2[№п/п]&lt;&gt;"",Таблица2[Имя]=""),1,"")</f>
        <v/>
      </c>
      <c r="L215" s="13" t="str">
        <f>+IF(AND(Таблица2[№п/п]&lt;&gt;"",Таблица2[ИНН]=""),1,"")</f>
        <v/>
      </c>
      <c r="M215" t="str">
        <f>+IF(AND(Таблица2[№п/п]&lt;&gt;"",Таблица2[Категория должности]=""),1,"")</f>
        <v/>
      </c>
      <c r="N215" s="13" t="str">
        <f>+IF(OR(Таблица2[ИНН&lt;&gt;12]&lt;&gt;"",Таблица2[КонтролЧислоИНН]&lt;&gt;""),1,"")</f>
        <v/>
      </c>
      <c r="O215" s="5" t="str">
        <f>+IF(AND(Таблица2[ИНН]&lt;&gt;"",LEN(Таблица2[ИНН])&lt;&gt;12),Справочник!$E$8,"")</f>
        <v/>
      </c>
      <c r="P215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16" spans="1:16" x14ac:dyDescent="0.25">
      <c r="A216" s="70"/>
      <c r="C216" s="68"/>
      <c r="D216" s="69"/>
      <c r="E216" s="67"/>
      <c r="F216" s="68"/>
      <c r="G216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16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16" s="13" t="str">
        <f>+IF(AND(Таблица2[Обяз.Фам]="",Таблица2[Обяз.Имя]="",Таблица2[Обяз.ИНН]="",Таблица2[Обяз должность?]=""),"",Справочник!$E$4)</f>
        <v/>
      </c>
      <c r="J216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16" s="13" t="str">
        <f>+IF(AND(Таблица2[№п/п]&lt;&gt;"",Таблица2[Имя]=""),1,"")</f>
        <v/>
      </c>
      <c r="L216" s="13" t="str">
        <f>+IF(AND(Таблица2[№п/п]&lt;&gt;"",Таблица2[ИНН]=""),1,"")</f>
        <v/>
      </c>
      <c r="M216" t="str">
        <f>+IF(AND(Таблица2[№п/п]&lt;&gt;"",Таблица2[Категория должности]=""),1,"")</f>
        <v/>
      </c>
      <c r="N216" s="13" t="str">
        <f>+IF(OR(Таблица2[ИНН&lt;&gt;12]&lt;&gt;"",Таблица2[КонтролЧислоИНН]&lt;&gt;""),1,"")</f>
        <v/>
      </c>
      <c r="O216" s="5" t="str">
        <f>+IF(AND(Таблица2[ИНН]&lt;&gt;"",LEN(Таблица2[ИНН])&lt;&gt;12),Справочник!$E$8,"")</f>
        <v/>
      </c>
      <c r="P216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17" spans="1:16" x14ac:dyDescent="0.25">
      <c r="A217" s="70"/>
      <c r="C217" s="68"/>
      <c r="D217" s="69"/>
      <c r="E217" s="67"/>
      <c r="F217" s="68"/>
      <c r="G217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17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17" s="13" t="str">
        <f>+IF(AND(Таблица2[Обяз.Фам]="",Таблица2[Обяз.Имя]="",Таблица2[Обяз.ИНН]="",Таблица2[Обяз должность?]=""),"",Справочник!$E$4)</f>
        <v/>
      </c>
      <c r="J217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17" s="13" t="str">
        <f>+IF(AND(Таблица2[№п/п]&lt;&gt;"",Таблица2[Имя]=""),1,"")</f>
        <v/>
      </c>
      <c r="L217" s="13" t="str">
        <f>+IF(AND(Таблица2[№п/п]&lt;&gt;"",Таблица2[ИНН]=""),1,"")</f>
        <v/>
      </c>
      <c r="M217" t="str">
        <f>+IF(AND(Таблица2[№п/п]&lt;&gt;"",Таблица2[Категория должности]=""),1,"")</f>
        <v/>
      </c>
      <c r="N217" s="13" t="str">
        <f>+IF(OR(Таблица2[ИНН&lt;&gt;12]&lt;&gt;"",Таблица2[КонтролЧислоИНН]&lt;&gt;""),1,"")</f>
        <v/>
      </c>
      <c r="O217" s="5" t="str">
        <f>+IF(AND(Таблица2[ИНН]&lt;&gt;"",LEN(Таблица2[ИНН])&lt;&gt;12),Справочник!$E$8,"")</f>
        <v/>
      </c>
      <c r="P217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18" spans="1:16" x14ac:dyDescent="0.25">
      <c r="A218" s="70"/>
      <c r="C218" s="68"/>
      <c r="D218" s="69"/>
      <c r="E218" s="67"/>
      <c r="F218" s="68"/>
      <c r="G218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18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18" s="13" t="str">
        <f>+IF(AND(Таблица2[Обяз.Фам]="",Таблица2[Обяз.Имя]="",Таблица2[Обяз.ИНН]="",Таблица2[Обяз должность?]=""),"",Справочник!$E$4)</f>
        <v/>
      </c>
      <c r="J218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18" s="13" t="str">
        <f>+IF(AND(Таблица2[№п/п]&lt;&gt;"",Таблица2[Имя]=""),1,"")</f>
        <v/>
      </c>
      <c r="L218" s="13" t="str">
        <f>+IF(AND(Таблица2[№п/п]&lt;&gt;"",Таблица2[ИНН]=""),1,"")</f>
        <v/>
      </c>
      <c r="M218" t="str">
        <f>+IF(AND(Таблица2[№п/п]&lt;&gt;"",Таблица2[Категория должности]=""),1,"")</f>
        <v/>
      </c>
      <c r="N218" s="13" t="str">
        <f>+IF(OR(Таблица2[ИНН&lt;&gt;12]&lt;&gt;"",Таблица2[КонтролЧислоИНН]&lt;&gt;""),1,"")</f>
        <v/>
      </c>
      <c r="O218" s="5" t="str">
        <f>+IF(AND(Таблица2[ИНН]&lt;&gt;"",LEN(Таблица2[ИНН])&lt;&gt;12),Справочник!$E$8,"")</f>
        <v/>
      </c>
      <c r="P218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19" spans="1:16" x14ac:dyDescent="0.25">
      <c r="A219" s="70"/>
      <c r="C219" s="68"/>
      <c r="D219" s="69"/>
      <c r="E219" s="67"/>
      <c r="F219" s="68"/>
      <c r="G219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19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19" s="13" t="str">
        <f>+IF(AND(Таблица2[Обяз.Фам]="",Таблица2[Обяз.Имя]="",Таблица2[Обяз.ИНН]="",Таблица2[Обяз должность?]=""),"",Справочник!$E$4)</f>
        <v/>
      </c>
      <c r="J219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19" s="13" t="str">
        <f>+IF(AND(Таблица2[№п/п]&lt;&gt;"",Таблица2[Имя]=""),1,"")</f>
        <v/>
      </c>
      <c r="L219" s="13" t="str">
        <f>+IF(AND(Таблица2[№п/п]&lt;&gt;"",Таблица2[ИНН]=""),1,"")</f>
        <v/>
      </c>
      <c r="M219" t="str">
        <f>+IF(AND(Таблица2[№п/п]&lt;&gt;"",Таблица2[Категория должности]=""),1,"")</f>
        <v/>
      </c>
      <c r="N219" s="13" t="str">
        <f>+IF(OR(Таблица2[ИНН&lt;&gt;12]&lt;&gt;"",Таблица2[КонтролЧислоИНН]&lt;&gt;""),1,"")</f>
        <v/>
      </c>
      <c r="O219" s="5" t="str">
        <f>+IF(AND(Таблица2[ИНН]&lt;&gt;"",LEN(Таблица2[ИНН])&lt;&gt;12),Справочник!$E$8,"")</f>
        <v/>
      </c>
      <c r="P219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20" spans="1:16" x14ac:dyDescent="0.25">
      <c r="A220" s="70"/>
      <c r="C220" s="68"/>
      <c r="D220" s="69"/>
      <c r="E220" s="67"/>
      <c r="F220" s="68"/>
      <c r="G220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20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20" s="13" t="str">
        <f>+IF(AND(Таблица2[Обяз.Фам]="",Таблица2[Обяз.Имя]="",Таблица2[Обяз.ИНН]="",Таблица2[Обяз должность?]=""),"",Справочник!$E$4)</f>
        <v/>
      </c>
      <c r="J220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20" s="13" t="str">
        <f>+IF(AND(Таблица2[№п/п]&lt;&gt;"",Таблица2[Имя]=""),1,"")</f>
        <v/>
      </c>
      <c r="L220" s="13" t="str">
        <f>+IF(AND(Таблица2[№п/п]&lt;&gt;"",Таблица2[ИНН]=""),1,"")</f>
        <v/>
      </c>
      <c r="M220" t="str">
        <f>+IF(AND(Таблица2[№п/п]&lt;&gt;"",Таблица2[Категория должности]=""),1,"")</f>
        <v/>
      </c>
      <c r="N220" s="13" t="str">
        <f>+IF(OR(Таблица2[ИНН&lt;&gt;12]&lt;&gt;"",Таблица2[КонтролЧислоИНН]&lt;&gt;""),1,"")</f>
        <v/>
      </c>
      <c r="O220" s="5" t="str">
        <f>+IF(AND(Таблица2[ИНН]&lt;&gt;"",LEN(Таблица2[ИНН])&lt;&gt;12),Справочник!$E$8,"")</f>
        <v/>
      </c>
      <c r="P220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21" spans="1:16" x14ac:dyDescent="0.25">
      <c r="A221" s="70"/>
      <c r="C221" s="68"/>
      <c r="D221" s="69"/>
      <c r="E221" s="67"/>
      <c r="F221" s="68"/>
      <c r="G221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21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21" s="13" t="str">
        <f>+IF(AND(Таблица2[Обяз.Фам]="",Таблица2[Обяз.Имя]="",Таблица2[Обяз.ИНН]="",Таблица2[Обяз должность?]=""),"",Справочник!$E$4)</f>
        <v/>
      </c>
      <c r="J221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21" s="13" t="str">
        <f>+IF(AND(Таблица2[№п/п]&lt;&gt;"",Таблица2[Имя]=""),1,"")</f>
        <v/>
      </c>
      <c r="L221" s="13" t="str">
        <f>+IF(AND(Таблица2[№п/п]&lt;&gt;"",Таблица2[ИНН]=""),1,"")</f>
        <v/>
      </c>
      <c r="M221" t="str">
        <f>+IF(AND(Таблица2[№п/п]&lt;&gt;"",Таблица2[Категория должности]=""),1,"")</f>
        <v/>
      </c>
      <c r="N221" s="13" t="str">
        <f>+IF(OR(Таблица2[ИНН&lt;&gt;12]&lt;&gt;"",Таблица2[КонтролЧислоИНН]&lt;&gt;""),1,"")</f>
        <v/>
      </c>
      <c r="O221" s="5" t="str">
        <f>+IF(AND(Таблица2[ИНН]&lt;&gt;"",LEN(Таблица2[ИНН])&lt;&gt;12),Справочник!$E$8,"")</f>
        <v/>
      </c>
      <c r="P221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22" spans="1:16" x14ac:dyDescent="0.25">
      <c r="A222" s="70"/>
      <c r="C222" s="68"/>
      <c r="D222" s="69"/>
      <c r="E222" s="67"/>
      <c r="F222" s="68"/>
      <c r="G222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22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22" s="13" t="str">
        <f>+IF(AND(Таблица2[Обяз.Фам]="",Таблица2[Обяз.Имя]="",Таблица2[Обяз.ИНН]="",Таблица2[Обяз должность?]=""),"",Справочник!$E$4)</f>
        <v/>
      </c>
      <c r="J222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22" s="13" t="str">
        <f>+IF(AND(Таблица2[№п/п]&lt;&gt;"",Таблица2[Имя]=""),1,"")</f>
        <v/>
      </c>
      <c r="L222" s="13" t="str">
        <f>+IF(AND(Таблица2[№п/п]&lt;&gt;"",Таблица2[ИНН]=""),1,"")</f>
        <v/>
      </c>
      <c r="M222" t="str">
        <f>+IF(AND(Таблица2[№п/п]&lt;&gt;"",Таблица2[Категория должности]=""),1,"")</f>
        <v/>
      </c>
      <c r="N222" s="13" t="str">
        <f>+IF(OR(Таблица2[ИНН&lt;&gt;12]&lt;&gt;"",Таблица2[КонтролЧислоИНН]&lt;&gt;""),1,"")</f>
        <v/>
      </c>
      <c r="O222" s="5" t="str">
        <f>+IF(AND(Таблица2[ИНН]&lt;&gt;"",LEN(Таблица2[ИНН])&lt;&gt;12),Справочник!$E$8,"")</f>
        <v/>
      </c>
      <c r="P222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23" spans="1:16" x14ac:dyDescent="0.25">
      <c r="A223" s="70"/>
      <c r="C223" s="68"/>
      <c r="D223" s="69"/>
      <c r="E223" s="67"/>
      <c r="F223" s="68"/>
      <c r="G223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23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23" s="13" t="str">
        <f>+IF(AND(Таблица2[Обяз.Фам]="",Таблица2[Обяз.Имя]="",Таблица2[Обяз.ИНН]="",Таблица2[Обяз должность?]=""),"",Справочник!$E$4)</f>
        <v/>
      </c>
      <c r="J223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23" s="13" t="str">
        <f>+IF(AND(Таблица2[№п/п]&lt;&gt;"",Таблица2[Имя]=""),1,"")</f>
        <v/>
      </c>
      <c r="L223" s="13" t="str">
        <f>+IF(AND(Таблица2[№п/п]&lt;&gt;"",Таблица2[ИНН]=""),1,"")</f>
        <v/>
      </c>
      <c r="M223" t="str">
        <f>+IF(AND(Таблица2[№п/п]&lt;&gt;"",Таблица2[Категория должности]=""),1,"")</f>
        <v/>
      </c>
      <c r="N223" s="13" t="str">
        <f>+IF(OR(Таблица2[ИНН&lt;&gt;12]&lt;&gt;"",Таблица2[КонтролЧислоИНН]&lt;&gt;""),1,"")</f>
        <v/>
      </c>
      <c r="O223" s="5" t="str">
        <f>+IF(AND(Таблица2[ИНН]&lt;&gt;"",LEN(Таблица2[ИНН])&lt;&gt;12),Справочник!$E$8,"")</f>
        <v/>
      </c>
      <c r="P223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24" spans="1:16" x14ac:dyDescent="0.25">
      <c r="A224" s="70"/>
      <c r="C224" s="68"/>
      <c r="D224" s="69"/>
      <c r="E224" s="67"/>
      <c r="F224" s="68"/>
      <c r="G224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24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24" s="13" t="str">
        <f>+IF(AND(Таблица2[Обяз.Фам]="",Таблица2[Обяз.Имя]="",Таблица2[Обяз.ИНН]="",Таблица2[Обяз должность?]=""),"",Справочник!$E$4)</f>
        <v/>
      </c>
      <c r="J224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24" s="13" t="str">
        <f>+IF(AND(Таблица2[№п/п]&lt;&gt;"",Таблица2[Имя]=""),1,"")</f>
        <v/>
      </c>
      <c r="L224" s="13" t="str">
        <f>+IF(AND(Таблица2[№п/п]&lt;&gt;"",Таблица2[ИНН]=""),1,"")</f>
        <v/>
      </c>
      <c r="M224" t="str">
        <f>+IF(AND(Таблица2[№п/п]&lt;&gt;"",Таблица2[Категория должности]=""),1,"")</f>
        <v/>
      </c>
      <c r="N224" s="13" t="str">
        <f>+IF(OR(Таблица2[ИНН&lt;&gt;12]&lt;&gt;"",Таблица2[КонтролЧислоИНН]&lt;&gt;""),1,"")</f>
        <v/>
      </c>
      <c r="O224" s="5" t="str">
        <f>+IF(AND(Таблица2[ИНН]&lt;&gt;"",LEN(Таблица2[ИНН])&lt;&gt;12),Справочник!$E$8,"")</f>
        <v/>
      </c>
      <c r="P224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25" spans="1:16" x14ac:dyDescent="0.25">
      <c r="A225" s="70"/>
      <c r="C225" s="68"/>
      <c r="D225" s="69"/>
      <c r="E225" s="67"/>
      <c r="F225" s="68"/>
      <c r="G225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25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25" s="13" t="str">
        <f>+IF(AND(Таблица2[Обяз.Фам]="",Таблица2[Обяз.Имя]="",Таблица2[Обяз.ИНН]="",Таблица2[Обяз должность?]=""),"",Справочник!$E$4)</f>
        <v/>
      </c>
      <c r="J225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25" s="13" t="str">
        <f>+IF(AND(Таблица2[№п/п]&lt;&gt;"",Таблица2[Имя]=""),1,"")</f>
        <v/>
      </c>
      <c r="L225" s="13" t="str">
        <f>+IF(AND(Таблица2[№п/п]&lt;&gt;"",Таблица2[ИНН]=""),1,"")</f>
        <v/>
      </c>
      <c r="M225" t="str">
        <f>+IF(AND(Таблица2[№п/п]&lt;&gt;"",Таблица2[Категория должности]=""),1,"")</f>
        <v/>
      </c>
      <c r="N225" s="13" t="str">
        <f>+IF(OR(Таблица2[ИНН&lt;&gt;12]&lt;&gt;"",Таблица2[КонтролЧислоИНН]&lt;&gt;""),1,"")</f>
        <v/>
      </c>
      <c r="O225" s="5" t="str">
        <f>+IF(AND(Таблица2[ИНН]&lt;&gt;"",LEN(Таблица2[ИНН])&lt;&gt;12),Справочник!$E$8,"")</f>
        <v/>
      </c>
      <c r="P225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26" spans="1:16" x14ac:dyDescent="0.25">
      <c r="A226" s="70"/>
      <c r="C226" s="68"/>
      <c r="D226" s="69"/>
      <c r="E226" s="67"/>
      <c r="F226" s="68"/>
      <c r="G226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26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26" s="13" t="str">
        <f>+IF(AND(Таблица2[Обяз.Фам]="",Таблица2[Обяз.Имя]="",Таблица2[Обяз.ИНН]="",Таблица2[Обяз должность?]=""),"",Справочник!$E$4)</f>
        <v/>
      </c>
      <c r="J226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26" s="13" t="str">
        <f>+IF(AND(Таблица2[№п/п]&lt;&gt;"",Таблица2[Имя]=""),1,"")</f>
        <v/>
      </c>
      <c r="L226" s="13" t="str">
        <f>+IF(AND(Таблица2[№п/п]&lt;&gt;"",Таблица2[ИНН]=""),1,"")</f>
        <v/>
      </c>
      <c r="M226" t="str">
        <f>+IF(AND(Таблица2[№п/п]&lt;&gt;"",Таблица2[Категория должности]=""),1,"")</f>
        <v/>
      </c>
      <c r="N226" s="13" t="str">
        <f>+IF(OR(Таблица2[ИНН&lt;&gt;12]&lt;&gt;"",Таблица2[КонтролЧислоИНН]&lt;&gt;""),1,"")</f>
        <v/>
      </c>
      <c r="O226" s="5" t="str">
        <f>+IF(AND(Таблица2[ИНН]&lt;&gt;"",LEN(Таблица2[ИНН])&lt;&gt;12),Справочник!$E$8,"")</f>
        <v/>
      </c>
      <c r="P226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27" spans="1:16" x14ac:dyDescent="0.25">
      <c r="A227" s="70"/>
      <c r="C227" s="68"/>
      <c r="D227" s="69"/>
      <c r="E227" s="67"/>
      <c r="F227" s="68"/>
      <c r="G227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27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27" s="13" t="str">
        <f>+IF(AND(Таблица2[Обяз.Фам]="",Таблица2[Обяз.Имя]="",Таблица2[Обяз.ИНН]="",Таблица2[Обяз должность?]=""),"",Справочник!$E$4)</f>
        <v/>
      </c>
      <c r="J227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27" s="13" t="str">
        <f>+IF(AND(Таблица2[№п/п]&lt;&gt;"",Таблица2[Имя]=""),1,"")</f>
        <v/>
      </c>
      <c r="L227" s="13" t="str">
        <f>+IF(AND(Таблица2[№п/п]&lt;&gt;"",Таблица2[ИНН]=""),1,"")</f>
        <v/>
      </c>
      <c r="M227" t="str">
        <f>+IF(AND(Таблица2[№п/п]&lt;&gt;"",Таблица2[Категория должности]=""),1,"")</f>
        <v/>
      </c>
      <c r="N227" s="13" t="str">
        <f>+IF(OR(Таблица2[ИНН&lt;&gt;12]&lt;&gt;"",Таблица2[КонтролЧислоИНН]&lt;&gt;""),1,"")</f>
        <v/>
      </c>
      <c r="O227" s="5" t="str">
        <f>+IF(AND(Таблица2[ИНН]&lt;&gt;"",LEN(Таблица2[ИНН])&lt;&gt;12),Справочник!$E$8,"")</f>
        <v/>
      </c>
      <c r="P227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28" spans="1:16" x14ac:dyDescent="0.25">
      <c r="A228" s="70"/>
      <c r="C228" s="68"/>
      <c r="D228" s="69"/>
      <c r="E228" s="67"/>
      <c r="F228" s="68"/>
      <c r="G228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28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28" s="13" t="str">
        <f>+IF(AND(Таблица2[Обяз.Фам]="",Таблица2[Обяз.Имя]="",Таблица2[Обяз.ИНН]="",Таблица2[Обяз должность?]=""),"",Справочник!$E$4)</f>
        <v/>
      </c>
      <c r="J228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28" s="13" t="str">
        <f>+IF(AND(Таблица2[№п/п]&lt;&gt;"",Таблица2[Имя]=""),1,"")</f>
        <v/>
      </c>
      <c r="L228" s="13" t="str">
        <f>+IF(AND(Таблица2[№п/п]&lt;&gt;"",Таблица2[ИНН]=""),1,"")</f>
        <v/>
      </c>
      <c r="M228" t="str">
        <f>+IF(AND(Таблица2[№п/п]&lt;&gt;"",Таблица2[Категория должности]=""),1,"")</f>
        <v/>
      </c>
      <c r="N228" s="13" t="str">
        <f>+IF(OR(Таблица2[ИНН&lt;&gt;12]&lt;&gt;"",Таблица2[КонтролЧислоИНН]&lt;&gt;""),1,"")</f>
        <v/>
      </c>
      <c r="O228" s="5" t="str">
        <f>+IF(AND(Таблица2[ИНН]&lt;&gt;"",LEN(Таблица2[ИНН])&lt;&gt;12),Справочник!$E$8,"")</f>
        <v/>
      </c>
      <c r="P228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29" spans="1:16" x14ac:dyDescent="0.25">
      <c r="A229" s="70"/>
      <c r="C229" s="68"/>
      <c r="D229" s="69"/>
      <c r="E229" s="67"/>
      <c r="F229" s="68"/>
      <c r="G229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29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29" s="13" t="str">
        <f>+IF(AND(Таблица2[Обяз.Фам]="",Таблица2[Обяз.Имя]="",Таблица2[Обяз.ИНН]="",Таблица2[Обяз должность?]=""),"",Справочник!$E$4)</f>
        <v/>
      </c>
      <c r="J229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29" s="13" t="str">
        <f>+IF(AND(Таблица2[№п/п]&lt;&gt;"",Таблица2[Имя]=""),1,"")</f>
        <v/>
      </c>
      <c r="L229" s="13" t="str">
        <f>+IF(AND(Таблица2[№п/п]&lt;&gt;"",Таблица2[ИНН]=""),1,"")</f>
        <v/>
      </c>
      <c r="M229" t="str">
        <f>+IF(AND(Таблица2[№п/п]&lt;&gt;"",Таблица2[Категория должности]=""),1,"")</f>
        <v/>
      </c>
      <c r="N229" s="13" t="str">
        <f>+IF(OR(Таблица2[ИНН&lt;&gt;12]&lt;&gt;"",Таблица2[КонтролЧислоИНН]&lt;&gt;""),1,"")</f>
        <v/>
      </c>
      <c r="O229" s="5" t="str">
        <f>+IF(AND(Таблица2[ИНН]&lt;&gt;"",LEN(Таблица2[ИНН])&lt;&gt;12),Справочник!$E$8,"")</f>
        <v/>
      </c>
      <c r="P229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30" spans="1:16" x14ac:dyDescent="0.25">
      <c r="A230" s="70"/>
      <c r="C230" s="68"/>
      <c r="D230" s="69"/>
      <c r="E230" s="67"/>
      <c r="F230" s="68"/>
      <c r="G230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30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30" s="13" t="str">
        <f>+IF(AND(Таблица2[Обяз.Фам]="",Таблица2[Обяз.Имя]="",Таблица2[Обяз.ИНН]="",Таблица2[Обяз должность?]=""),"",Справочник!$E$4)</f>
        <v/>
      </c>
      <c r="J230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30" s="13" t="str">
        <f>+IF(AND(Таблица2[№п/п]&lt;&gt;"",Таблица2[Имя]=""),1,"")</f>
        <v/>
      </c>
      <c r="L230" s="13" t="str">
        <f>+IF(AND(Таблица2[№п/п]&lt;&gt;"",Таблица2[ИНН]=""),1,"")</f>
        <v/>
      </c>
      <c r="M230" t="str">
        <f>+IF(AND(Таблица2[№п/п]&lt;&gt;"",Таблица2[Категория должности]=""),1,"")</f>
        <v/>
      </c>
      <c r="N230" s="13" t="str">
        <f>+IF(OR(Таблица2[ИНН&lt;&gt;12]&lt;&gt;"",Таблица2[КонтролЧислоИНН]&lt;&gt;""),1,"")</f>
        <v/>
      </c>
      <c r="O230" s="5" t="str">
        <f>+IF(AND(Таблица2[ИНН]&lt;&gt;"",LEN(Таблица2[ИНН])&lt;&gt;12),Справочник!$E$8,"")</f>
        <v/>
      </c>
      <c r="P230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31" spans="1:16" x14ac:dyDescent="0.25">
      <c r="A231" s="70"/>
      <c r="C231" s="68"/>
      <c r="D231" s="69"/>
      <c r="E231" s="67"/>
      <c r="F231" s="68"/>
      <c r="G231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31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31" s="13" t="str">
        <f>+IF(AND(Таблица2[Обяз.Фам]="",Таблица2[Обяз.Имя]="",Таблица2[Обяз.ИНН]="",Таблица2[Обяз должность?]=""),"",Справочник!$E$4)</f>
        <v/>
      </c>
      <c r="J231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31" s="13" t="str">
        <f>+IF(AND(Таблица2[№п/п]&lt;&gt;"",Таблица2[Имя]=""),1,"")</f>
        <v/>
      </c>
      <c r="L231" s="13" t="str">
        <f>+IF(AND(Таблица2[№п/п]&lt;&gt;"",Таблица2[ИНН]=""),1,"")</f>
        <v/>
      </c>
      <c r="M231" t="str">
        <f>+IF(AND(Таблица2[№п/п]&lt;&gt;"",Таблица2[Категория должности]=""),1,"")</f>
        <v/>
      </c>
      <c r="N231" s="13" t="str">
        <f>+IF(OR(Таблица2[ИНН&lt;&gt;12]&lt;&gt;"",Таблица2[КонтролЧислоИНН]&lt;&gt;""),1,"")</f>
        <v/>
      </c>
      <c r="O231" s="5" t="str">
        <f>+IF(AND(Таблица2[ИНН]&lt;&gt;"",LEN(Таблица2[ИНН])&lt;&gt;12),Справочник!$E$8,"")</f>
        <v/>
      </c>
      <c r="P231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32" spans="1:16" x14ac:dyDescent="0.25">
      <c r="A232" s="70"/>
      <c r="C232" s="68"/>
      <c r="D232" s="69"/>
      <c r="E232" s="67"/>
      <c r="F232" s="68"/>
      <c r="G232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32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32" s="13" t="str">
        <f>+IF(AND(Таблица2[Обяз.Фам]="",Таблица2[Обяз.Имя]="",Таблица2[Обяз.ИНН]="",Таблица2[Обяз должность?]=""),"",Справочник!$E$4)</f>
        <v/>
      </c>
      <c r="J232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32" s="13" t="str">
        <f>+IF(AND(Таблица2[№п/п]&lt;&gt;"",Таблица2[Имя]=""),1,"")</f>
        <v/>
      </c>
      <c r="L232" s="13" t="str">
        <f>+IF(AND(Таблица2[№п/п]&lt;&gt;"",Таблица2[ИНН]=""),1,"")</f>
        <v/>
      </c>
      <c r="M232" t="str">
        <f>+IF(AND(Таблица2[№п/п]&lt;&gt;"",Таблица2[Категория должности]=""),1,"")</f>
        <v/>
      </c>
      <c r="N232" s="13" t="str">
        <f>+IF(OR(Таблица2[ИНН&lt;&gt;12]&lt;&gt;"",Таблица2[КонтролЧислоИНН]&lt;&gt;""),1,"")</f>
        <v/>
      </c>
      <c r="O232" s="5" t="str">
        <f>+IF(AND(Таблица2[ИНН]&lt;&gt;"",LEN(Таблица2[ИНН])&lt;&gt;12),Справочник!$E$8,"")</f>
        <v/>
      </c>
      <c r="P232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33" spans="1:16" x14ac:dyDescent="0.25">
      <c r="A233" s="70"/>
      <c r="C233" s="68"/>
      <c r="D233" s="69"/>
      <c r="E233" s="67"/>
      <c r="F233" s="68"/>
      <c r="G233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33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33" s="13" t="str">
        <f>+IF(AND(Таблица2[Обяз.Фам]="",Таблица2[Обяз.Имя]="",Таблица2[Обяз.ИНН]="",Таблица2[Обяз должность?]=""),"",Справочник!$E$4)</f>
        <v/>
      </c>
      <c r="J233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33" s="13" t="str">
        <f>+IF(AND(Таблица2[№п/п]&lt;&gt;"",Таблица2[Имя]=""),1,"")</f>
        <v/>
      </c>
      <c r="L233" s="13" t="str">
        <f>+IF(AND(Таблица2[№п/п]&lt;&gt;"",Таблица2[ИНН]=""),1,"")</f>
        <v/>
      </c>
      <c r="M233" t="str">
        <f>+IF(AND(Таблица2[№п/п]&lt;&gt;"",Таблица2[Категория должности]=""),1,"")</f>
        <v/>
      </c>
      <c r="N233" s="13" t="str">
        <f>+IF(OR(Таблица2[ИНН&lt;&gt;12]&lt;&gt;"",Таблица2[КонтролЧислоИНН]&lt;&gt;""),1,"")</f>
        <v/>
      </c>
      <c r="O233" s="5" t="str">
        <f>+IF(AND(Таблица2[ИНН]&lt;&gt;"",LEN(Таблица2[ИНН])&lt;&gt;12),Справочник!$E$8,"")</f>
        <v/>
      </c>
      <c r="P233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34" spans="1:16" x14ac:dyDescent="0.25">
      <c r="A234" s="70"/>
      <c r="C234" s="68"/>
      <c r="D234" s="69"/>
      <c r="E234" s="67"/>
      <c r="F234" s="68"/>
      <c r="G234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34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34" s="13" t="str">
        <f>+IF(AND(Таблица2[Обяз.Фам]="",Таблица2[Обяз.Имя]="",Таблица2[Обяз.ИНН]="",Таблица2[Обяз должность?]=""),"",Справочник!$E$4)</f>
        <v/>
      </c>
      <c r="J234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34" s="13" t="str">
        <f>+IF(AND(Таблица2[№п/п]&lt;&gt;"",Таблица2[Имя]=""),1,"")</f>
        <v/>
      </c>
      <c r="L234" s="13" t="str">
        <f>+IF(AND(Таблица2[№п/п]&lt;&gt;"",Таблица2[ИНН]=""),1,"")</f>
        <v/>
      </c>
      <c r="M234" t="str">
        <f>+IF(AND(Таблица2[№п/п]&lt;&gt;"",Таблица2[Категория должности]=""),1,"")</f>
        <v/>
      </c>
      <c r="N234" s="13" t="str">
        <f>+IF(OR(Таблица2[ИНН&lt;&gt;12]&lt;&gt;"",Таблица2[КонтролЧислоИНН]&lt;&gt;""),1,"")</f>
        <v/>
      </c>
      <c r="O234" s="5" t="str">
        <f>+IF(AND(Таблица2[ИНН]&lt;&gt;"",LEN(Таблица2[ИНН])&lt;&gt;12),Справочник!$E$8,"")</f>
        <v/>
      </c>
      <c r="P234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35" spans="1:16" x14ac:dyDescent="0.25">
      <c r="A235" s="70"/>
      <c r="C235" s="68"/>
      <c r="D235" s="69"/>
      <c r="E235" s="67"/>
      <c r="F235" s="68"/>
      <c r="G235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35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35" s="13" t="str">
        <f>+IF(AND(Таблица2[Обяз.Фам]="",Таблица2[Обяз.Имя]="",Таблица2[Обяз.ИНН]="",Таблица2[Обяз должность?]=""),"",Справочник!$E$4)</f>
        <v/>
      </c>
      <c r="J235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35" s="13" t="str">
        <f>+IF(AND(Таблица2[№п/п]&lt;&gt;"",Таблица2[Имя]=""),1,"")</f>
        <v/>
      </c>
      <c r="L235" s="13" t="str">
        <f>+IF(AND(Таблица2[№п/п]&lt;&gt;"",Таблица2[ИНН]=""),1,"")</f>
        <v/>
      </c>
      <c r="M235" t="str">
        <f>+IF(AND(Таблица2[№п/п]&lt;&gt;"",Таблица2[Категория должности]=""),1,"")</f>
        <v/>
      </c>
      <c r="N235" s="13" t="str">
        <f>+IF(OR(Таблица2[ИНН&lt;&gt;12]&lt;&gt;"",Таблица2[КонтролЧислоИНН]&lt;&gt;""),1,"")</f>
        <v/>
      </c>
      <c r="O235" s="5" t="str">
        <f>+IF(AND(Таблица2[ИНН]&lt;&gt;"",LEN(Таблица2[ИНН])&lt;&gt;12),Справочник!$E$8,"")</f>
        <v/>
      </c>
      <c r="P235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36" spans="1:16" x14ac:dyDescent="0.25">
      <c r="A236" s="70"/>
      <c r="C236" s="68"/>
      <c r="D236" s="69"/>
      <c r="E236" s="67"/>
      <c r="F236" s="68"/>
      <c r="G236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36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36" s="13" t="str">
        <f>+IF(AND(Таблица2[Обяз.Фам]="",Таблица2[Обяз.Имя]="",Таблица2[Обяз.ИНН]="",Таблица2[Обяз должность?]=""),"",Справочник!$E$4)</f>
        <v/>
      </c>
      <c r="J236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36" s="13" t="str">
        <f>+IF(AND(Таблица2[№п/п]&lt;&gt;"",Таблица2[Имя]=""),1,"")</f>
        <v/>
      </c>
      <c r="L236" s="13" t="str">
        <f>+IF(AND(Таблица2[№п/п]&lt;&gt;"",Таблица2[ИНН]=""),1,"")</f>
        <v/>
      </c>
      <c r="M236" t="str">
        <f>+IF(AND(Таблица2[№п/п]&lt;&gt;"",Таблица2[Категория должности]=""),1,"")</f>
        <v/>
      </c>
      <c r="N236" s="13" t="str">
        <f>+IF(OR(Таблица2[ИНН&lt;&gt;12]&lt;&gt;"",Таблица2[КонтролЧислоИНН]&lt;&gt;""),1,"")</f>
        <v/>
      </c>
      <c r="O236" s="5" t="str">
        <f>+IF(AND(Таблица2[ИНН]&lt;&gt;"",LEN(Таблица2[ИНН])&lt;&gt;12),Справочник!$E$8,"")</f>
        <v/>
      </c>
      <c r="P236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37" spans="1:16" x14ac:dyDescent="0.25">
      <c r="A237" s="70"/>
      <c r="C237" s="68"/>
      <c r="D237" s="69"/>
      <c r="E237" s="67"/>
      <c r="F237" s="68"/>
      <c r="G237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37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37" s="13" t="str">
        <f>+IF(AND(Таблица2[Обяз.Фам]="",Таблица2[Обяз.Имя]="",Таблица2[Обяз.ИНН]="",Таблица2[Обяз должность?]=""),"",Справочник!$E$4)</f>
        <v/>
      </c>
      <c r="J237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37" s="13" t="str">
        <f>+IF(AND(Таблица2[№п/п]&lt;&gt;"",Таблица2[Имя]=""),1,"")</f>
        <v/>
      </c>
      <c r="L237" s="13" t="str">
        <f>+IF(AND(Таблица2[№п/п]&lt;&gt;"",Таблица2[ИНН]=""),1,"")</f>
        <v/>
      </c>
      <c r="M237" t="str">
        <f>+IF(AND(Таблица2[№п/п]&lt;&gt;"",Таблица2[Категория должности]=""),1,"")</f>
        <v/>
      </c>
      <c r="N237" s="13" t="str">
        <f>+IF(OR(Таблица2[ИНН&lt;&gt;12]&lt;&gt;"",Таблица2[КонтролЧислоИНН]&lt;&gt;""),1,"")</f>
        <v/>
      </c>
      <c r="O237" s="5" t="str">
        <f>+IF(AND(Таблица2[ИНН]&lt;&gt;"",LEN(Таблица2[ИНН])&lt;&gt;12),Справочник!$E$8,"")</f>
        <v/>
      </c>
      <c r="P237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38" spans="1:16" x14ac:dyDescent="0.25">
      <c r="A238" s="70"/>
      <c r="C238" s="68"/>
      <c r="D238" s="69"/>
      <c r="E238" s="67"/>
      <c r="F238" s="68"/>
      <c r="G238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38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38" s="13" t="str">
        <f>+IF(AND(Таблица2[Обяз.Фам]="",Таблица2[Обяз.Имя]="",Таблица2[Обяз.ИНН]="",Таблица2[Обяз должность?]=""),"",Справочник!$E$4)</f>
        <v/>
      </c>
      <c r="J238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38" s="13" t="str">
        <f>+IF(AND(Таблица2[№п/п]&lt;&gt;"",Таблица2[Имя]=""),1,"")</f>
        <v/>
      </c>
      <c r="L238" s="13" t="str">
        <f>+IF(AND(Таблица2[№п/п]&lt;&gt;"",Таблица2[ИНН]=""),1,"")</f>
        <v/>
      </c>
      <c r="M238" t="str">
        <f>+IF(AND(Таблица2[№п/п]&lt;&gt;"",Таблица2[Категория должности]=""),1,"")</f>
        <v/>
      </c>
      <c r="N238" s="13" t="str">
        <f>+IF(OR(Таблица2[ИНН&lt;&gt;12]&lt;&gt;"",Таблица2[КонтролЧислоИНН]&lt;&gt;""),1,"")</f>
        <v/>
      </c>
      <c r="O238" s="5" t="str">
        <f>+IF(AND(Таблица2[ИНН]&lt;&gt;"",LEN(Таблица2[ИНН])&lt;&gt;12),Справочник!$E$8,"")</f>
        <v/>
      </c>
      <c r="P238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39" spans="1:16" x14ac:dyDescent="0.25">
      <c r="A239" s="70"/>
      <c r="C239" s="68"/>
      <c r="D239" s="69"/>
      <c r="E239" s="67"/>
      <c r="F239" s="68"/>
      <c r="G239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39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39" s="13" t="str">
        <f>+IF(AND(Таблица2[Обяз.Фам]="",Таблица2[Обяз.Имя]="",Таблица2[Обяз.ИНН]="",Таблица2[Обяз должность?]=""),"",Справочник!$E$4)</f>
        <v/>
      </c>
      <c r="J239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39" s="13" t="str">
        <f>+IF(AND(Таблица2[№п/п]&lt;&gt;"",Таблица2[Имя]=""),1,"")</f>
        <v/>
      </c>
      <c r="L239" s="13" t="str">
        <f>+IF(AND(Таблица2[№п/п]&lt;&gt;"",Таблица2[ИНН]=""),1,"")</f>
        <v/>
      </c>
      <c r="M239" t="str">
        <f>+IF(AND(Таблица2[№п/п]&lt;&gt;"",Таблица2[Категория должности]=""),1,"")</f>
        <v/>
      </c>
      <c r="N239" s="13" t="str">
        <f>+IF(OR(Таблица2[ИНН&lt;&gt;12]&lt;&gt;"",Таблица2[КонтролЧислоИНН]&lt;&gt;""),1,"")</f>
        <v/>
      </c>
      <c r="O239" s="5" t="str">
        <f>+IF(AND(Таблица2[ИНН]&lt;&gt;"",LEN(Таблица2[ИНН])&lt;&gt;12),Справочник!$E$8,"")</f>
        <v/>
      </c>
      <c r="P239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40" spans="1:16" x14ac:dyDescent="0.25">
      <c r="A240" s="70"/>
      <c r="C240" s="68"/>
      <c r="D240" s="69"/>
      <c r="E240" s="67"/>
      <c r="F240" s="68"/>
      <c r="G240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40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40" s="13" t="str">
        <f>+IF(AND(Таблица2[Обяз.Фам]="",Таблица2[Обяз.Имя]="",Таблица2[Обяз.ИНН]="",Таблица2[Обяз должность?]=""),"",Справочник!$E$4)</f>
        <v/>
      </c>
      <c r="J240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40" s="13" t="str">
        <f>+IF(AND(Таблица2[№п/п]&lt;&gt;"",Таблица2[Имя]=""),1,"")</f>
        <v/>
      </c>
      <c r="L240" s="13" t="str">
        <f>+IF(AND(Таблица2[№п/п]&lt;&gt;"",Таблица2[ИНН]=""),1,"")</f>
        <v/>
      </c>
      <c r="M240" t="str">
        <f>+IF(AND(Таблица2[№п/п]&lt;&gt;"",Таблица2[Категория должности]=""),1,"")</f>
        <v/>
      </c>
      <c r="N240" s="13" t="str">
        <f>+IF(OR(Таблица2[ИНН&lt;&gt;12]&lt;&gt;"",Таблица2[КонтролЧислоИНН]&lt;&gt;""),1,"")</f>
        <v/>
      </c>
      <c r="O240" s="5" t="str">
        <f>+IF(AND(Таблица2[ИНН]&lt;&gt;"",LEN(Таблица2[ИНН])&lt;&gt;12),Справочник!$E$8,"")</f>
        <v/>
      </c>
      <c r="P240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41" spans="1:16" x14ac:dyDescent="0.25">
      <c r="A241" s="70"/>
      <c r="C241" s="68"/>
      <c r="D241" s="69"/>
      <c r="E241" s="67"/>
      <c r="F241" s="68"/>
      <c r="G241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41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41" s="13" t="str">
        <f>+IF(AND(Таблица2[Обяз.Фам]="",Таблица2[Обяз.Имя]="",Таблица2[Обяз.ИНН]="",Таблица2[Обяз должность?]=""),"",Справочник!$E$4)</f>
        <v/>
      </c>
      <c r="J241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41" s="13" t="str">
        <f>+IF(AND(Таблица2[№п/п]&lt;&gt;"",Таблица2[Имя]=""),1,"")</f>
        <v/>
      </c>
      <c r="L241" s="13" t="str">
        <f>+IF(AND(Таблица2[№п/п]&lt;&gt;"",Таблица2[ИНН]=""),1,"")</f>
        <v/>
      </c>
      <c r="M241" t="str">
        <f>+IF(AND(Таблица2[№п/п]&lt;&gt;"",Таблица2[Категория должности]=""),1,"")</f>
        <v/>
      </c>
      <c r="N241" s="13" t="str">
        <f>+IF(OR(Таблица2[ИНН&lt;&gt;12]&lt;&gt;"",Таблица2[КонтролЧислоИНН]&lt;&gt;""),1,"")</f>
        <v/>
      </c>
      <c r="O241" s="5" t="str">
        <f>+IF(AND(Таблица2[ИНН]&lt;&gt;"",LEN(Таблица2[ИНН])&lt;&gt;12),Справочник!$E$8,"")</f>
        <v/>
      </c>
      <c r="P241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42" spans="1:16" x14ac:dyDescent="0.25">
      <c r="A242" s="70"/>
      <c r="C242" s="68"/>
      <c r="D242" s="69"/>
      <c r="E242" s="67"/>
      <c r="F242" s="68"/>
      <c r="G242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42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42" s="13" t="str">
        <f>+IF(AND(Таблица2[Обяз.Фам]="",Таблица2[Обяз.Имя]="",Таблица2[Обяз.ИНН]="",Таблица2[Обяз должность?]=""),"",Справочник!$E$4)</f>
        <v/>
      </c>
      <c r="J242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42" s="13" t="str">
        <f>+IF(AND(Таблица2[№п/п]&lt;&gt;"",Таблица2[Имя]=""),1,"")</f>
        <v/>
      </c>
      <c r="L242" s="13" t="str">
        <f>+IF(AND(Таблица2[№п/п]&lt;&gt;"",Таблица2[ИНН]=""),1,"")</f>
        <v/>
      </c>
      <c r="M242" t="str">
        <f>+IF(AND(Таблица2[№п/п]&lt;&gt;"",Таблица2[Категория должности]=""),1,"")</f>
        <v/>
      </c>
      <c r="N242" s="13" t="str">
        <f>+IF(OR(Таблица2[ИНН&lt;&gt;12]&lt;&gt;"",Таблица2[КонтролЧислоИНН]&lt;&gt;""),1,"")</f>
        <v/>
      </c>
      <c r="O242" s="5" t="str">
        <f>+IF(AND(Таблица2[ИНН]&lt;&gt;"",LEN(Таблица2[ИНН])&lt;&gt;12),Справочник!$E$8,"")</f>
        <v/>
      </c>
      <c r="P242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43" spans="1:16" x14ac:dyDescent="0.25">
      <c r="A243" s="70"/>
      <c r="C243" s="68"/>
      <c r="D243" s="69"/>
      <c r="E243" s="67"/>
      <c r="F243" s="68"/>
      <c r="G243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43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43" s="13" t="str">
        <f>+IF(AND(Таблица2[Обяз.Фам]="",Таблица2[Обяз.Имя]="",Таблица2[Обяз.ИНН]="",Таблица2[Обяз должность?]=""),"",Справочник!$E$4)</f>
        <v/>
      </c>
      <c r="J243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43" s="13" t="str">
        <f>+IF(AND(Таблица2[№п/п]&lt;&gt;"",Таблица2[Имя]=""),1,"")</f>
        <v/>
      </c>
      <c r="L243" s="13" t="str">
        <f>+IF(AND(Таблица2[№п/п]&lt;&gt;"",Таблица2[ИНН]=""),1,"")</f>
        <v/>
      </c>
      <c r="M243" t="str">
        <f>+IF(AND(Таблица2[№п/п]&lt;&gt;"",Таблица2[Категория должности]=""),1,"")</f>
        <v/>
      </c>
      <c r="N243" s="13" t="str">
        <f>+IF(OR(Таблица2[ИНН&lt;&gt;12]&lt;&gt;"",Таблица2[КонтролЧислоИНН]&lt;&gt;""),1,"")</f>
        <v/>
      </c>
      <c r="O243" s="5" t="str">
        <f>+IF(AND(Таблица2[ИНН]&lt;&gt;"",LEN(Таблица2[ИНН])&lt;&gt;12),Справочник!$E$8,"")</f>
        <v/>
      </c>
      <c r="P243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44" spans="1:16" x14ac:dyDescent="0.25">
      <c r="A244" s="70"/>
      <c r="C244" s="68"/>
      <c r="D244" s="69"/>
      <c r="E244" s="67"/>
      <c r="F244" s="68"/>
      <c r="G244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44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44" s="13" t="str">
        <f>+IF(AND(Таблица2[Обяз.Фам]="",Таблица2[Обяз.Имя]="",Таблица2[Обяз.ИНН]="",Таблица2[Обяз должность?]=""),"",Справочник!$E$4)</f>
        <v/>
      </c>
      <c r="J244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44" s="13" t="str">
        <f>+IF(AND(Таблица2[№п/п]&lt;&gt;"",Таблица2[Имя]=""),1,"")</f>
        <v/>
      </c>
      <c r="L244" s="13" t="str">
        <f>+IF(AND(Таблица2[№п/п]&lt;&gt;"",Таблица2[ИНН]=""),1,"")</f>
        <v/>
      </c>
      <c r="M244" t="str">
        <f>+IF(AND(Таблица2[№п/п]&lt;&gt;"",Таблица2[Категория должности]=""),1,"")</f>
        <v/>
      </c>
      <c r="N244" s="13" t="str">
        <f>+IF(OR(Таблица2[ИНН&lt;&gt;12]&lt;&gt;"",Таблица2[КонтролЧислоИНН]&lt;&gt;""),1,"")</f>
        <v/>
      </c>
      <c r="O244" s="5" t="str">
        <f>+IF(AND(Таблица2[ИНН]&lt;&gt;"",LEN(Таблица2[ИНН])&lt;&gt;12),Справочник!$E$8,"")</f>
        <v/>
      </c>
      <c r="P244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45" spans="1:16" x14ac:dyDescent="0.25">
      <c r="A245" s="70"/>
      <c r="C245" s="68"/>
      <c r="D245" s="69"/>
      <c r="E245" s="67"/>
      <c r="F245" s="68"/>
      <c r="G245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45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45" s="13" t="str">
        <f>+IF(AND(Таблица2[Обяз.Фам]="",Таблица2[Обяз.Имя]="",Таблица2[Обяз.ИНН]="",Таблица2[Обяз должность?]=""),"",Справочник!$E$4)</f>
        <v/>
      </c>
      <c r="J245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45" s="13" t="str">
        <f>+IF(AND(Таблица2[№п/п]&lt;&gt;"",Таблица2[Имя]=""),1,"")</f>
        <v/>
      </c>
      <c r="L245" s="13" t="str">
        <f>+IF(AND(Таблица2[№п/п]&lt;&gt;"",Таблица2[ИНН]=""),1,"")</f>
        <v/>
      </c>
      <c r="M245" t="str">
        <f>+IF(AND(Таблица2[№п/п]&lt;&gt;"",Таблица2[Категория должности]=""),1,"")</f>
        <v/>
      </c>
      <c r="N245" s="13" t="str">
        <f>+IF(OR(Таблица2[ИНН&lt;&gt;12]&lt;&gt;"",Таблица2[КонтролЧислоИНН]&lt;&gt;""),1,"")</f>
        <v/>
      </c>
      <c r="O245" s="5" t="str">
        <f>+IF(AND(Таблица2[ИНН]&lt;&gt;"",LEN(Таблица2[ИНН])&lt;&gt;12),Справочник!$E$8,"")</f>
        <v/>
      </c>
      <c r="P245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46" spans="1:16" x14ac:dyDescent="0.25">
      <c r="A246" s="70"/>
      <c r="C246" s="68"/>
      <c r="D246" s="69"/>
      <c r="E246" s="67"/>
      <c r="F246" s="68"/>
      <c r="G246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46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46" s="13" t="str">
        <f>+IF(AND(Таблица2[Обяз.Фам]="",Таблица2[Обяз.Имя]="",Таблица2[Обяз.ИНН]="",Таблица2[Обяз должность?]=""),"",Справочник!$E$4)</f>
        <v/>
      </c>
      <c r="J246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46" s="13" t="str">
        <f>+IF(AND(Таблица2[№п/п]&lt;&gt;"",Таблица2[Имя]=""),1,"")</f>
        <v/>
      </c>
      <c r="L246" s="13" t="str">
        <f>+IF(AND(Таблица2[№п/п]&lt;&gt;"",Таблица2[ИНН]=""),1,"")</f>
        <v/>
      </c>
      <c r="M246" t="str">
        <f>+IF(AND(Таблица2[№п/п]&lt;&gt;"",Таблица2[Категория должности]=""),1,"")</f>
        <v/>
      </c>
      <c r="N246" s="13" t="str">
        <f>+IF(OR(Таблица2[ИНН&lt;&gt;12]&lt;&gt;"",Таблица2[КонтролЧислоИНН]&lt;&gt;""),1,"")</f>
        <v/>
      </c>
      <c r="O246" s="5" t="str">
        <f>+IF(AND(Таблица2[ИНН]&lt;&gt;"",LEN(Таблица2[ИНН])&lt;&gt;12),Справочник!$E$8,"")</f>
        <v/>
      </c>
      <c r="P246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47" spans="1:16" x14ac:dyDescent="0.25">
      <c r="A247" s="70"/>
      <c r="C247" s="68"/>
      <c r="D247" s="69"/>
      <c r="E247" s="67"/>
      <c r="F247" s="68"/>
      <c r="G247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47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47" s="13" t="str">
        <f>+IF(AND(Таблица2[Обяз.Фам]="",Таблица2[Обяз.Имя]="",Таблица2[Обяз.ИНН]="",Таблица2[Обяз должность?]=""),"",Справочник!$E$4)</f>
        <v/>
      </c>
      <c r="J247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47" s="13" t="str">
        <f>+IF(AND(Таблица2[№п/п]&lt;&gt;"",Таблица2[Имя]=""),1,"")</f>
        <v/>
      </c>
      <c r="L247" s="13" t="str">
        <f>+IF(AND(Таблица2[№п/п]&lt;&gt;"",Таблица2[ИНН]=""),1,"")</f>
        <v/>
      </c>
      <c r="M247" t="str">
        <f>+IF(AND(Таблица2[№п/п]&lt;&gt;"",Таблица2[Категория должности]=""),1,"")</f>
        <v/>
      </c>
      <c r="N247" s="13" t="str">
        <f>+IF(OR(Таблица2[ИНН&lt;&gt;12]&lt;&gt;"",Таблица2[КонтролЧислоИНН]&lt;&gt;""),1,"")</f>
        <v/>
      </c>
      <c r="O247" s="5" t="str">
        <f>+IF(AND(Таблица2[ИНН]&lt;&gt;"",LEN(Таблица2[ИНН])&lt;&gt;12),Справочник!$E$8,"")</f>
        <v/>
      </c>
      <c r="P247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48" spans="1:16" x14ac:dyDescent="0.25">
      <c r="A248" s="70"/>
      <c r="C248" s="68"/>
      <c r="D248" s="69"/>
      <c r="E248" s="67"/>
      <c r="F248" s="68"/>
      <c r="G248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48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48" s="13" t="str">
        <f>+IF(AND(Таблица2[Обяз.Фам]="",Таблица2[Обяз.Имя]="",Таблица2[Обяз.ИНН]="",Таблица2[Обяз должность?]=""),"",Справочник!$E$4)</f>
        <v/>
      </c>
      <c r="J248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48" s="13" t="str">
        <f>+IF(AND(Таблица2[№п/п]&lt;&gt;"",Таблица2[Имя]=""),1,"")</f>
        <v/>
      </c>
      <c r="L248" s="13" t="str">
        <f>+IF(AND(Таблица2[№п/п]&lt;&gt;"",Таблица2[ИНН]=""),1,"")</f>
        <v/>
      </c>
      <c r="M248" t="str">
        <f>+IF(AND(Таблица2[№п/п]&lt;&gt;"",Таблица2[Категория должности]=""),1,"")</f>
        <v/>
      </c>
      <c r="N248" s="13" t="str">
        <f>+IF(OR(Таблица2[ИНН&lt;&gt;12]&lt;&gt;"",Таблица2[КонтролЧислоИНН]&lt;&gt;""),1,"")</f>
        <v/>
      </c>
      <c r="O248" s="5" t="str">
        <f>+IF(AND(Таблица2[ИНН]&lt;&gt;"",LEN(Таблица2[ИНН])&lt;&gt;12),Справочник!$E$8,"")</f>
        <v/>
      </c>
      <c r="P248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49" spans="1:16" x14ac:dyDescent="0.25">
      <c r="A249" s="70"/>
      <c r="C249" s="68"/>
      <c r="D249" s="69"/>
      <c r="E249" s="67"/>
      <c r="F249" s="68"/>
      <c r="G249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49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49" s="13" t="str">
        <f>+IF(AND(Таблица2[Обяз.Фам]="",Таблица2[Обяз.Имя]="",Таблица2[Обяз.ИНН]="",Таблица2[Обяз должность?]=""),"",Справочник!$E$4)</f>
        <v/>
      </c>
      <c r="J249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49" s="13" t="str">
        <f>+IF(AND(Таблица2[№п/п]&lt;&gt;"",Таблица2[Имя]=""),1,"")</f>
        <v/>
      </c>
      <c r="L249" s="13" t="str">
        <f>+IF(AND(Таблица2[№п/п]&lt;&gt;"",Таблица2[ИНН]=""),1,"")</f>
        <v/>
      </c>
      <c r="M249" t="str">
        <f>+IF(AND(Таблица2[№п/п]&lt;&gt;"",Таблица2[Категория должности]=""),1,"")</f>
        <v/>
      </c>
      <c r="N249" s="13" t="str">
        <f>+IF(OR(Таблица2[ИНН&lt;&gt;12]&lt;&gt;"",Таблица2[КонтролЧислоИНН]&lt;&gt;""),1,"")</f>
        <v/>
      </c>
      <c r="O249" s="5" t="str">
        <f>+IF(AND(Таблица2[ИНН]&lt;&gt;"",LEN(Таблица2[ИНН])&lt;&gt;12),Справочник!$E$8,"")</f>
        <v/>
      </c>
      <c r="P249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50" spans="1:16" x14ac:dyDescent="0.25">
      <c r="A250" s="70"/>
      <c r="C250" s="68"/>
      <c r="D250" s="69"/>
      <c r="E250" s="67"/>
      <c r="F250" s="68"/>
      <c r="G250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50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50" s="13" t="str">
        <f>+IF(AND(Таблица2[Обяз.Фам]="",Таблица2[Обяз.Имя]="",Таблица2[Обяз.ИНН]="",Таблица2[Обяз должность?]=""),"",Справочник!$E$4)</f>
        <v/>
      </c>
      <c r="J250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50" s="13" t="str">
        <f>+IF(AND(Таблица2[№п/п]&lt;&gt;"",Таблица2[Имя]=""),1,"")</f>
        <v/>
      </c>
      <c r="L250" s="13" t="str">
        <f>+IF(AND(Таблица2[№п/п]&lt;&gt;"",Таблица2[ИНН]=""),1,"")</f>
        <v/>
      </c>
      <c r="M250" t="str">
        <f>+IF(AND(Таблица2[№п/п]&lt;&gt;"",Таблица2[Категория должности]=""),1,"")</f>
        <v/>
      </c>
      <c r="N250" s="13" t="str">
        <f>+IF(OR(Таблица2[ИНН&lt;&gt;12]&lt;&gt;"",Таблица2[КонтролЧислоИНН]&lt;&gt;""),1,"")</f>
        <v/>
      </c>
      <c r="O250" s="5" t="str">
        <f>+IF(AND(Таблица2[ИНН]&lt;&gt;"",LEN(Таблица2[ИНН])&lt;&gt;12),Справочник!$E$8,"")</f>
        <v/>
      </c>
      <c r="P250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51" spans="1:16" x14ac:dyDescent="0.25">
      <c r="A251" s="70"/>
      <c r="C251" s="68"/>
      <c r="D251" s="69"/>
      <c r="E251" s="67"/>
      <c r="F251" s="68"/>
      <c r="G251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51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51" s="13" t="str">
        <f>+IF(AND(Таблица2[Обяз.Фам]="",Таблица2[Обяз.Имя]="",Таблица2[Обяз.ИНН]="",Таблица2[Обяз должность?]=""),"",Справочник!$E$4)</f>
        <v/>
      </c>
      <c r="J251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51" s="13" t="str">
        <f>+IF(AND(Таблица2[№п/п]&lt;&gt;"",Таблица2[Имя]=""),1,"")</f>
        <v/>
      </c>
      <c r="L251" s="13" t="str">
        <f>+IF(AND(Таблица2[№п/п]&lt;&gt;"",Таблица2[ИНН]=""),1,"")</f>
        <v/>
      </c>
      <c r="M251" t="str">
        <f>+IF(AND(Таблица2[№п/п]&lt;&gt;"",Таблица2[Категория должности]=""),1,"")</f>
        <v/>
      </c>
      <c r="N251" s="13" t="str">
        <f>+IF(OR(Таблица2[ИНН&lt;&gt;12]&lt;&gt;"",Таблица2[КонтролЧислоИНН]&lt;&gt;""),1,"")</f>
        <v/>
      </c>
      <c r="O251" s="5" t="str">
        <f>+IF(AND(Таблица2[ИНН]&lt;&gt;"",LEN(Таблица2[ИНН])&lt;&gt;12),Справочник!$E$8,"")</f>
        <v/>
      </c>
      <c r="P251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52" spans="1:16" x14ac:dyDescent="0.25">
      <c r="A252" s="70"/>
      <c r="C252" s="68"/>
      <c r="D252" s="69"/>
      <c r="E252" s="67"/>
      <c r="F252" s="68"/>
      <c r="G252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52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52" s="13" t="str">
        <f>+IF(AND(Таблица2[Обяз.Фам]="",Таблица2[Обяз.Имя]="",Таблица2[Обяз.ИНН]="",Таблица2[Обяз должность?]=""),"",Справочник!$E$4)</f>
        <v/>
      </c>
      <c r="J252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52" s="13" t="str">
        <f>+IF(AND(Таблица2[№п/п]&lt;&gt;"",Таблица2[Имя]=""),1,"")</f>
        <v/>
      </c>
      <c r="L252" s="13" t="str">
        <f>+IF(AND(Таблица2[№п/п]&lt;&gt;"",Таблица2[ИНН]=""),1,"")</f>
        <v/>
      </c>
      <c r="M252" t="str">
        <f>+IF(AND(Таблица2[№п/п]&lt;&gt;"",Таблица2[Категория должности]=""),1,"")</f>
        <v/>
      </c>
      <c r="N252" s="13" t="str">
        <f>+IF(OR(Таблица2[ИНН&lt;&gt;12]&lt;&gt;"",Таблица2[КонтролЧислоИНН]&lt;&gt;""),1,"")</f>
        <v/>
      </c>
      <c r="O252" s="5" t="str">
        <f>+IF(AND(Таблица2[ИНН]&lt;&gt;"",LEN(Таблица2[ИНН])&lt;&gt;12),Справочник!$E$8,"")</f>
        <v/>
      </c>
      <c r="P252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53" spans="1:16" x14ac:dyDescent="0.25">
      <c r="A253" s="70"/>
      <c r="C253" s="68"/>
      <c r="D253" s="69"/>
      <c r="E253" s="67"/>
      <c r="F253" s="68"/>
      <c r="G253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53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53" s="13" t="str">
        <f>+IF(AND(Таблица2[Обяз.Фам]="",Таблица2[Обяз.Имя]="",Таблица2[Обяз.ИНН]="",Таблица2[Обяз должность?]=""),"",Справочник!$E$4)</f>
        <v/>
      </c>
      <c r="J253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53" s="13" t="str">
        <f>+IF(AND(Таблица2[№п/п]&lt;&gt;"",Таблица2[Имя]=""),1,"")</f>
        <v/>
      </c>
      <c r="L253" s="13" t="str">
        <f>+IF(AND(Таблица2[№п/п]&lt;&gt;"",Таблица2[ИНН]=""),1,"")</f>
        <v/>
      </c>
      <c r="M253" t="str">
        <f>+IF(AND(Таблица2[№п/п]&lt;&gt;"",Таблица2[Категория должности]=""),1,"")</f>
        <v/>
      </c>
      <c r="N253" s="13" t="str">
        <f>+IF(OR(Таблица2[ИНН&lt;&gt;12]&lt;&gt;"",Таблица2[КонтролЧислоИНН]&lt;&gt;""),1,"")</f>
        <v/>
      </c>
      <c r="O253" s="5" t="str">
        <f>+IF(AND(Таблица2[ИНН]&lt;&gt;"",LEN(Таблица2[ИНН])&lt;&gt;12),Справочник!$E$8,"")</f>
        <v/>
      </c>
      <c r="P253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54" spans="1:16" x14ac:dyDescent="0.25">
      <c r="A254" s="70"/>
      <c r="C254" s="68"/>
      <c r="D254" s="69"/>
      <c r="E254" s="67"/>
      <c r="F254" s="68"/>
      <c r="G254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54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54" s="13" t="str">
        <f>+IF(AND(Таблица2[Обяз.Фам]="",Таблица2[Обяз.Имя]="",Таблица2[Обяз.ИНН]="",Таблица2[Обяз должность?]=""),"",Справочник!$E$4)</f>
        <v/>
      </c>
      <c r="J254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54" s="13" t="str">
        <f>+IF(AND(Таблица2[№п/п]&lt;&gt;"",Таблица2[Имя]=""),1,"")</f>
        <v/>
      </c>
      <c r="L254" s="13" t="str">
        <f>+IF(AND(Таблица2[№п/п]&lt;&gt;"",Таблица2[ИНН]=""),1,"")</f>
        <v/>
      </c>
      <c r="M254" t="str">
        <f>+IF(AND(Таблица2[№п/п]&lt;&gt;"",Таблица2[Категория должности]=""),1,"")</f>
        <v/>
      </c>
      <c r="N254" s="13" t="str">
        <f>+IF(OR(Таблица2[ИНН&lt;&gt;12]&lt;&gt;"",Таблица2[КонтролЧислоИНН]&lt;&gt;""),1,"")</f>
        <v/>
      </c>
      <c r="O254" s="5" t="str">
        <f>+IF(AND(Таблица2[ИНН]&lt;&gt;"",LEN(Таблица2[ИНН])&lt;&gt;12),Справочник!$E$8,"")</f>
        <v/>
      </c>
      <c r="P254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55" spans="1:16" x14ac:dyDescent="0.25">
      <c r="A255" s="70"/>
      <c r="C255" s="68"/>
      <c r="D255" s="69"/>
      <c r="E255" s="67"/>
      <c r="F255" s="68"/>
      <c r="G255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55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55" s="13" t="str">
        <f>+IF(AND(Таблица2[Обяз.Фам]="",Таблица2[Обяз.Имя]="",Таблица2[Обяз.ИНН]="",Таблица2[Обяз должность?]=""),"",Справочник!$E$4)</f>
        <v/>
      </c>
      <c r="J255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55" s="13" t="str">
        <f>+IF(AND(Таблица2[№п/п]&lt;&gt;"",Таблица2[Имя]=""),1,"")</f>
        <v/>
      </c>
      <c r="L255" s="13" t="str">
        <f>+IF(AND(Таблица2[№п/п]&lt;&gt;"",Таблица2[ИНН]=""),1,"")</f>
        <v/>
      </c>
      <c r="M255" t="str">
        <f>+IF(AND(Таблица2[№п/п]&lt;&gt;"",Таблица2[Категория должности]=""),1,"")</f>
        <v/>
      </c>
      <c r="N255" s="13" t="str">
        <f>+IF(OR(Таблица2[ИНН&lt;&gt;12]&lt;&gt;"",Таблица2[КонтролЧислоИНН]&lt;&gt;""),1,"")</f>
        <v/>
      </c>
      <c r="O255" s="5" t="str">
        <f>+IF(AND(Таблица2[ИНН]&lt;&gt;"",LEN(Таблица2[ИНН])&lt;&gt;12),Справочник!$E$8,"")</f>
        <v/>
      </c>
      <c r="P255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56" spans="1:16" x14ac:dyDescent="0.25">
      <c r="A256" s="70"/>
      <c r="C256" s="68"/>
      <c r="D256" s="69"/>
      <c r="E256" s="67"/>
      <c r="F256" s="68"/>
      <c r="G256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56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56" s="13" t="str">
        <f>+IF(AND(Таблица2[Обяз.Фам]="",Таблица2[Обяз.Имя]="",Таблица2[Обяз.ИНН]="",Таблица2[Обяз должность?]=""),"",Справочник!$E$4)</f>
        <v/>
      </c>
      <c r="J256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56" s="13" t="str">
        <f>+IF(AND(Таблица2[№п/п]&lt;&gt;"",Таблица2[Имя]=""),1,"")</f>
        <v/>
      </c>
      <c r="L256" s="13" t="str">
        <f>+IF(AND(Таблица2[№п/п]&lt;&gt;"",Таблица2[ИНН]=""),1,"")</f>
        <v/>
      </c>
      <c r="M256" t="str">
        <f>+IF(AND(Таблица2[№п/п]&lt;&gt;"",Таблица2[Категория должности]=""),1,"")</f>
        <v/>
      </c>
      <c r="N256" s="13" t="str">
        <f>+IF(OR(Таблица2[ИНН&lt;&gt;12]&lt;&gt;"",Таблица2[КонтролЧислоИНН]&lt;&gt;""),1,"")</f>
        <v/>
      </c>
      <c r="O256" s="5" t="str">
        <f>+IF(AND(Таблица2[ИНН]&lt;&gt;"",LEN(Таблица2[ИНН])&lt;&gt;12),Справочник!$E$8,"")</f>
        <v/>
      </c>
      <c r="P256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57" spans="1:16" x14ac:dyDescent="0.25">
      <c r="A257" s="70"/>
      <c r="C257" s="68"/>
      <c r="D257" s="69"/>
      <c r="E257" s="67"/>
      <c r="F257" s="68"/>
      <c r="G257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57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57" s="13" t="str">
        <f>+IF(AND(Таблица2[Обяз.Фам]="",Таблица2[Обяз.Имя]="",Таблица2[Обяз.ИНН]="",Таблица2[Обяз должность?]=""),"",Справочник!$E$4)</f>
        <v/>
      </c>
      <c r="J257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57" s="13" t="str">
        <f>+IF(AND(Таблица2[№п/п]&lt;&gt;"",Таблица2[Имя]=""),1,"")</f>
        <v/>
      </c>
      <c r="L257" s="13" t="str">
        <f>+IF(AND(Таблица2[№п/п]&lt;&gt;"",Таблица2[ИНН]=""),1,"")</f>
        <v/>
      </c>
      <c r="M257" t="str">
        <f>+IF(AND(Таблица2[№п/п]&lt;&gt;"",Таблица2[Категория должности]=""),1,"")</f>
        <v/>
      </c>
      <c r="N257" s="13" t="str">
        <f>+IF(OR(Таблица2[ИНН&lt;&gt;12]&lt;&gt;"",Таблица2[КонтролЧислоИНН]&lt;&gt;""),1,"")</f>
        <v/>
      </c>
      <c r="O257" s="5" t="str">
        <f>+IF(AND(Таблица2[ИНН]&lt;&gt;"",LEN(Таблица2[ИНН])&lt;&gt;12),Справочник!$E$8,"")</f>
        <v/>
      </c>
      <c r="P257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58" spans="1:16" x14ac:dyDescent="0.25">
      <c r="A258" s="70"/>
      <c r="C258" s="68"/>
      <c r="D258" s="69"/>
      <c r="E258" s="67"/>
      <c r="F258" s="68"/>
      <c r="G258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58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58" s="13" t="str">
        <f>+IF(AND(Таблица2[Обяз.Фам]="",Таблица2[Обяз.Имя]="",Таблица2[Обяз.ИНН]="",Таблица2[Обяз должность?]=""),"",Справочник!$E$4)</f>
        <v/>
      </c>
      <c r="J258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58" s="13" t="str">
        <f>+IF(AND(Таблица2[№п/п]&lt;&gt;"",Таблица2[Имя]=""),1,"")</f>
        <v/>
      </c>
      <c r="L258" s="13" t="str">
        <f>+IF(AND(Таблица2[№п/п]&lt;&gt;"",Таблица2[ИНН]=""),1,"")</f>
        <v/>
      </c>
      <c r="M258" t="str">
        <f>+IF(AND(Таблица2[№п/п]&lt;&gt;"",Таблица2[Категория должности]=""),1,"")</f>
        <v/>
      </c>
      <c r="N258" s="13" t="str">
        <f>+IF(OR(Таблица2[ИНН&lt;&gt;12]&lt;&gt;"",Таблица2[КонтролЧислоИНН]&lt;&gt;""),1,"")</f>
        <v/>
      </c>
      <c r="O258" s="5" t="str">
        <f>+IF(AND(Таблица2[ИНН]&lt;&gt;"",LEN(Таблица2[ИНН])&lt;&gt;12),Справочник!$E$8,"")</f>
        <v/>
      </c>
      <c r="P258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59" spans="1:16" x14ac:dyDescent="0.25">
      <c r="A259" s="70"/>
      <c r="C259" s="68"/>
      <c r="D259" s="69"/>
      <c r="E259" s="67"/>
      <c r="F259" s="68"/>
      <c r="G259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59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59" s="13" t="str">
        <f>+IF(AND(Таблица2[Обяз.Фам]="",Таблица2[Обяз.Имя]="",Таблица2[Обяз.ИНН]="",Таблица2[Обяз должность?]=""),"",Справочник!$E$4)</f>
        <v/>
      </c>
      <c r="J259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59" s="13" t="str">
        <f>+IF(AND(Таблица2[№п/п]&lt;&gt;"",Таблица2[Имя]=""),1,"")</f>
        <v/>
      </c>
      <c r="L259" s="13" t="str">
        <f>+IF(AND(Таблица2[№п/п]&lt;&gt;"",Таблица2[ИНН]=""),1,"")</f>
        <v/>
      </c>
      <c r="M259" t="str">
        <f>+IF(AND(Таблица2[№п/п]&lt;&gt;"",Таблица2[Категория должности]=""),1,"")</f>
        <v/>
      </c>
      <c r="N259" s="13" t="str">
        <f>+IF(OR(Таблица2[ИНН&lt;&gt;12]&lt;&gt;"",Таблица2[КонтролЧислоИНН]&lt;&gt;""),1,"")</f>
        <v/>
      </c>
      <c r="O259" s="5" t="str">
        <f>+IF(AND(Таблица2[ИНН]&lt;&gt;"",LEN(Таблица2[ИНН])&lt;&gt;12),Справочник!$E$8,"")</f>
        <v/>
      </c>
      <c r="P259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60" spans="1:16" x14ac:dyDescent="0.25">
      <c r="A260" s="70"/>
      <c r="C260" s="68"/>
      <c r="D260" s="69"/>
      <c r="E260" s="67"/>
      <c r="F260" s="68"/>
      <c r="G260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60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60" s="13" t="str">
        <f>+IF(AND(Таблица2[Обяз.Фам]="",Таблица2[Обяз.Имя]="",Таблица2[Обяз.ИНН]="",Таблица2[Обяз должность?]=""),"",Справочник!$E$4)</f>
        <v/>
      </c>
      <c r="J260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60" s="13" t="str">
        <f>+IF(AND(Таблица2[№п/п]&lt;&gt;"",Таблица2[Имя]=""),1,"")</f>
        <v/>
      </c>
      <c r="L260" s="13" t="str">
        <f>+IF(AND(Таблица2[№п/п]&lt;&gt;"",Таблица2[ИНН]=""),1,"")</f>
        <v/>
      </c>
      <c r="M260" t="str">
        <f>+IF(AND(Таблица2[№п/п]&lt;&gt;"",Таблица2[Категория должности]=""),1,"")</f>
        <v/>
      </c>
      <c r="N260" s="13" t="str">
        <f>+IF(OR(Таблица2[ИНН&lt;&gt;12]&lt;&gt;"",Таблица2[КонтролЧислоИНН]&lt;&gt;""),1,"")</f>
        <v/>
      </c>
      <c r="O260" s="5" t="str">
        <f>+IF(AND(Таблица2[ИНН]&lt;&gt;"",LEN(Таблица2[ИНН])&lt;&gt;12),Справочник!$E$8,"")</f>
        <v/>
      </c>
      <c r="P260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61" spans="1:16" x14ac:dyDescent="0.25">
      <c r="A261" s="70"/>
      <c r="C261" s="68"/>
      <c r="D261" s="69"/>
      <c r="E261" s="67"/>
      <c r="F261" s="68"/>
      <c r="G261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61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61" s="13" t="str">
        <f>+IF(AND(Таблица2[Обяз.Фам]="",Таблица2[Обяз.Имя]="",Таблица2[Обяз.ИНН]="",Таблица2[Обяз должность?]=""),"",Справочник!$E$4)</f>
        <v/>
      </c>
      <c r="J261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61" s="13" t="str">
        <f>+IF(AND(Таблица2[№п/п]&lt;&gt;"",Таблица2[Имя]=""),1,"")</f>
        <v/>
      </c>
      <c r="L261" s="13" t="str">
        <f>+IF(AND(Таблица2[№п/п]&lt;&gt;"",Таблица2[ИНН]=""),1,"")</f>
        <v/>
      </c>
      <c r="M261" t="str">
        <f>+IF(AND(Таблица2[№п/п]&lt;&gt;"",Таблица2[Категория должности]=""),1,"")</f>
        <v/>
      </c>
      <c r="N261" s="13" t="str">
        <f>+IF(OR(Таблица2[ИНН&lt;&gt;12]&lt;&gt;"",Таблица2[КонтролЧислоИНН]&lt;&gt;""),1,"")</f>
        <v/>
      </c>
      <c r="O261" s="5" t="str">
        <f>+IF(AND(Таблица2[ИНН]&lt;&gt;"",LEN(Таблица2[ИНН])&lt;&gt;12),Справочник!$E$8,"")</f>
        <v/>
      </c>
      <c r="P261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62" spans="1:16" x14ac:dyDescent="0.25">
      <c r="A262" s="70"/>
      <c r="C262" s="68"/>
      <c r="D262" s="69"/>
      <c r="E262" s="67"/>
      <c r="F262" s="68"/>
      <c r="G262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62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62" s="13" t="str">
        <f>+IF(AND(Таблица2[Обяз.Фам]="",Таблица2[Обяз.Имя]="",Таблица2[Обяз.ИНН]="",Таблица2[Обяз должность?]=""),"",Справочник!$E$4)</f>
        <v/>
      </c>
      <c r="J262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62" s="13" t="str">
        <f>+IF(AND(Таблица2[№п/п]&lt;&gt;"",Таблица2[Имя]=""),1,"")</f>
        <v/>
      </c>
      <c r="L262" s="13" t="str">
        <f>+IF(AND(Таблица2[№п/п]&lt;&gt;"",Таблица2[ИНН]=""),1,"")</f>
        <v/>
      </c>
      <c r="M262" t="str">
        <f>+IF(AND(Таблица2[№п/п]&lt;&gt;"",Таблица2[Категория должности]=""),1,"")</f>
        <v/>
      </c>
      <c r="N262" s="13" t="str">
        <f>+IF(OR(Таблица2[ИНН&lt;&gt;12]&lt;&gt;"",Таблица2[КонтролЧислоИНН]&lt;&gt;""),1,"")</f>
        <v/>
      </c>
      <c r="O262" s="5" t="str">
        <f>+IF(AND(Таблица2[ИНН]&lt;&gt;"",LEN(Таблица2[ИНН])&lt;&gt;12),Справочник!$E$8,"")</f>
        <v/>
      </c>
      <c r="P262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63" spans="1:16" x14ac:dyDescent="0.25">
      <c r="A263" s="70"/>
      <c r="C263" s="68"/>
      <c r="D263" s="69"/>
      <c r="E263" s="67"/>
      <c r="F263" s="68"/>
      <c r="G263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63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63" s="13" t="str">
        <f>+IF(AND(Таблица2[Обяз.Фам]="",Таблица2[Обяз.Имя]="",Таблица2[Обяз.ИНН]="",Таблица2[Обяз должность?]=""),"",Справочник!$E$4)</f>
        <v/>
      </c>
      <c r="J263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63" s="13" t="str">
        <f>+IF(AND(Таблица2[№п/п]&lt;&gt;"",Таблица2[Имя]=""),1,"")</f>
        <v/>
      </c>
      <c r="L263" s="13" t="str">
        <f>+IF(AND(Таблица2[№п/п]&lt;&gt;"",Таблица2[ИНН]=""),1,"")</f>
        <v/>
      </c>
      <c r="M263" t="str">
        <f>+IF(AND(Таблица2[№п/п]&lt;&gt;"",Таблица2[Категория должности]=""),1,"")</f>
        <v/>
      </c>
      <c r="N263" s="13" t="str">
        <f>+IF(OR(Таблица2[ИНН&lt;&gt;12]&lt;&gt;"",Таблица2[КонтролЧислоИНН]&lt;&gt;""),1,"")</f>
        <v/>
      </c>
      <c r="O263" s="5" t="str">
        <f>+IF(AND(Таблица2[ИНН]&lt;&gt;"",LEN(Таблица2[ИНН])&lt;&gt;12),Справочник!$E$8,"")</f>
        <v/>
      </c>
      <c r="P263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64" spans="1:16" x14ac:dyDescent="0.25">
      <c r="A264" s="70"/>
      <c r="C264" s="68"/>
      <c r="D264" s="69"/>
      <c r="E264" s="67"/>
      <c r="F264" s="68"/>
      <c r="G264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64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64" s="13" t="str">
        <f>+IF(AND(Таблица2[Обяз.Фам]="",Таблица2[Обяз.Имя]="",Таблица2[Обяз.ИНН]="",Таблица2[Обяз должность?]=""),"",Справочник!$E$4)</f>
        <v/>
      </c>
      <c r="J264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64" s="13" t="str">
        <f>+IF(AND(Таблица2[№п/п]&lt;&gt;"",Таблица2[Имя]=""),1,"")</f>
        <v/>
      </c>
      <c r="L264" s="13" t="str">
        <f>+IF(AND(Таблица2[№п/п]&lt;&gt;"",Таблица2[ИНН]=""),1,"")</f>
        <v/>
      </c>
      <c r="M264" t="str">
        <f>+IF(AND(Таблица2[№п/п]&lt;&gt;"",Таблица2[Категория должности]=""),1,"")</f>
        <v/>
      </c>
      <c r="N264" s="13" t="str">
        <f>+IF(OR(Таблица2[ИНН&lt;&gt;12]&lt;&gt;"",Таблица2[КонтролЧислоИНН]&lt;&gt;""),1,"")</f>
        <v/>
      </c>
      <c r="O264" s="5" t="str">
        <f>+IF(AND(Таблица2[ИНН]&lt;&gt;"",LEN(Таблица2[ИНН])&lt;&gt;12),Справочник!$E$8,"")</f>
        <v/>
      </c>
      <c r="P264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65" spans="1:16" x14ac:dyDescent="0.25">
      <c r="A265" s="70"/>
      <c r="C265" s="68"/>
      <c r="D265" s="69"/>
      <c r="E265" s="67"/>
      <c r="F265" s="68"/>
      <c r="G265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65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65" s="13" t="str">
        <f>+IF(AND(Таблица2[Обяз.Фам]="",Таблица2[Обяз.Имя]="",Таблица2[Обяз.ИНН]="",Таблица2[Обяз должность?]=""),"",Справочник!$E$4)</f>
        <v/>
      </c>
      <c r="J265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65" s="13" t="str">
        <f>+IF(AND(Таблица2[№п/п]&lt;&gt;"",Таблица2[Имя]=""),1,"")</f>
        <v/>
      </c>
      <c r="L265" s="13" t="str">
        <f>+IF(AND(Таблица2[№п/п]&lt;&gt;"",Таблица2[ИНН]=""),1,"")</f>
        <v/>
      </c>
      <c r="M265" t="str">
        <f>+IF(AND(Таблица2[№п/п]&lt;&gt;"",Таблица2[Категория должности]=""),1,"")</f>
        <v/>
      </c>
      <c r="N265" s="13" t="str">
        <f>+IF(OR(Таблица2[ИНН&lt;&gt;12]&lt;&gt;"",Таблица2[КонтролЧислоИНН]&lt;&gt;""),1,"")</f>
        <v/>
      </c>
      <c r="O265" s="5" t="str">
        <f>+IF(AND(Таблица2[ИНН]&lt;&gt;"",LEN(Таблица2[ИНН])&lt;&gt;12),Справочник!$E$8,"")</f>
        <v/>
      </c>
      <c r="P265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66" spans="1:16" x14ac:dyDescent="0.25">
      <c r="A266" s="70"/>
      <c r="C266" s="68"/>
      <c r="D266" s="69"/>
      <c r="E266" s="67"/>
      <c r="F266" s="68"/>
      <c r="G266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66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66" s="13" t="str">
        <f>+IF(AND(Таблица2[Обяз.Фам]="",Таблица2[Обяз.Имя]="",Таблица2[Обяз.ИНН]="",Таблица2[Обяз должность?]=""),"",Справочник!$E$4)</f>
        <v/>
      </c>
      <c r="J266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66" s="13" t="str">
        <f>+IF(AND(Таблица2[№п/п]&lt;&gt;"",Таблица2[Имя]=""),1,"")</f>
        <v/>
      </c>
      <c r="L266" s="13" t="str">
        <f>+IF(AND(Таблица2[№п/п]&lt;&gt;"",Таблица2[ИНН]=""),1,"")</f>
        <v/>
      </c>
      <c r="M266" t="str">
        <f>+IF(AND(Таблица2[№п/п]&lt;&gt;"",Таблица2[Категория должности]=""),1,"")</f>
        <v/>
      </c>
      <c r="N266" s="13" t="str">
        <f>+IF(OR(Таблица2[ИНН&lt;&gt;12]&lt;&gt;"",Таблица2[КонтролЧислоИНН]&lt;&gt;""),1,"")</f>
        <v/>
      </c>
      <c r="O266" s="5" t="str">
        <f>+IF(AND(Таблица2[ИНН]&lt;&gt;"",LEN(Таблица2[ИНН])&lt;&gt;12),Справочник!$E$8,"")</f>
        <v/>
      </c>
      <c r="P266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67" spans="1:16" x14ac:dyDescent="0.25">
      <c r="A267" s="70"/>
      <c r="C267" s="68"/>
      <c r="D267" s="69"/>
      <c r="E267" s="67"/>
      <c r="F267" s="68"/>
      <c r="G267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67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67" s="13" t="str">
        <f>+IF(AND(Таблица2[Обяз.Фам]="",Таблица2[Обяз.Имя]="",Таблица2[Обяз.ИНН]="",Таблица2[Обяз должность?]=""),"",Справочник!$E$4)</f>
        <v/>
      </c>
      <c r="J267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67" s="13" t="str">
        <f>+IF(AND(Таблица2[№п/п]&lt;&gt;"",Таблица2[Имя]=""),1,"")</f>
        <v/>
      </c>
      <c r="L267" s="13" t="str">
        <f>+IF(AND(Таблица2[№п/п]&lt;&gt;"",Таблица2[ИНН]=""),1,"")</f>
        <v/>
      </c>
      <c r="M267" t="str">
        <f>+IF(AND(Таблица2[№п/п]&lt;&gt;"",Таблица2[Категория должности]=""),1,"")</f>
        <v/>
      </c>
      <c r="N267" s="13" t="str">
        <f>+IF(OR(Таблица2[ИНН&lt;&gt;12]&lt;&gt;"",Таблица2[КонтролЧислоИНН]&lt;&gt;""),1,"")</f>
        <v/>
      </c>
      <c r="O267" s="5" t="str">
        <f>+IF(AND(Таблица2[ИНН]&lt;&gt;"",LEN(Таблица2[ИНН])&lt;&gt;12),Справочник!$E$8,"")</f>
        <v/>
      </c>
      <c r="P267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68" spans="1:16" x14ac:dyDescent="0.25">
      <c r="A268" s="70"/>
      <c r="C268" s="68"/>
      <c r="D268" s="69"/>
      <c r="E268" s="67"/>
      <c r="F268" s="68"/>
      <c r="G268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68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68" s="13" t="str">
        <f>+IF(AND(Таблица2[Обяз.Фам]="",Таблица2[Обяз.Имя]="",Таблица2[Обяз.ИНН]="",Таблица2[Обяз должность?]=""),"",Справочник!$E$4)</f>
        <v/>
      </c>
      <c r="J268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68" s="13" t="str">
        <f>+IF(AND(Таблица2[№п/п]&lt;&gt;"",Таблица2[Имя]=""),1,"")</f>
        <v/>
      </c>
      <c r="L268" s="13" t="str">
        <f>+IF(AND(Таблица2[№п/п]&lt;&gt;"",Таблица2[ИНН]=""),1,"")</f>
        <v/>
      </c>
      <c r="M268" t="str">
        <f>+IF(AND(Таблица2[№п/п]&lt;&gt;"",Таблица2[Категория должности]=""),1,"")</f>
        <v/>
      </c>
      <c r="N268" s="13" t="str">
        <f>+IF(OR(Таблица2[ИНН&lt;&gt;12]&lt;&gt;"",Таблица2[КонтролЧислоИНН]&lt;&gt;""),1,"")</f>
        <v/>
      </c>
      <c r="O268" s="5" t="str">
        <f>+IF(AND(Таблица2[ИНН]&lt;&gt;"",LEN(Таблица2[ИНН])&lt;&gt;12),Справочник!$E$8,"")</f>
        <v/>
      </c>
      <c r="P268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69" spans="1:16" x14ac:dyDescent="0.25">
      <c r="A269" s="70"/>
      <c r="C269" s="68"/>
      <c r="D269" s="69"/>
      <c r="E269" s="67"/>
      <c r="F269" s="68"/>
      <c r="G269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69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69" s="13" t="str">
        <f>+IF(AND(Таблица2[Обяз.Фам]="",Таблица2[Обяз.Имя]="",Таблица2[Обяз.ИНН]="",Таблица2[Обяз должность?]=""),"",Справочник!$E$4)</f>
        <v/>
      </c>
      <c r="J269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69" s="13" t="str">
        <f>+IF(AND(Таблица2[№п/п]&lt;&gt;"",Таблица2[Имя]=""),1,"")</f>
        <v/>
      </c>
      <c r="L269" s="13" t="str">
        <f>+IF(AND(Таблица2[№п/п]&lt;&gt;"",Таблица2[ИНН]=""),1,"")</f>
        <v/>
      </c>
      <c r="M269" t="str">
        <f>+IF(AND(Таблица2[№п/п]&lt;&gt;"",Таблица2[Категория должности]=""),1,"")</f>
        <v/>
      </c>
      <c r="N269" s="13" t="str">
        <f>+IF(OR(Таблица2[ИНН&lt;&gt;12]&lt;&gt;"",Таблица2[КонтролЧислоИНН]&lt;&gt;""),1,"")</f>
        <v/>
      </c>
      <c r="O269" s="5" t="str">
        <f>+IF(AND(Таблица2[ИНН]&lt;&gt;"",LEN(Таблица2[ИНН])&lt;&gt;12),Справочник!$E$8,"")</f>
        <v/>
      </c>
      <c r="P269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70" spans="1:16" x14ac:dyDescent="0.25">
      <c r="A270" s="70"/>
      <c r="C270" s="68"/>
      <c r="D270" s="69"/>
      <c r="E270" s="67"/>
      <c r="F270" s="68"/>
      <c r="G270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70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70" s="13" t="str">
        <f>+IF(AND(Таблица2[Обяз.Фам]="",Таблица2[Обяз.Имя]="",Таблица2[Обяз.ИНН]="",Таблица2[Обяз должность?]=""),"",Справочник!$E$4)</f>
        <v/>
      </c>
      <c r="J270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70" s="13" t="str">
        <f>+IF(AND(Таблица2[№п/п]&lt;&gt;"",Таблица2[Имя]=""),1,"")</f>
        <v/>
      </c>
      <c r="L270" s="13" t="str">
        <f>+IF(AND(Таблица2[№п/п]&lt;&gt;"",Таблица2[ИНН]=""),1,"")</f>
        <v/>
      </c>
      <c r="M270" t="str">
        <f>+IF(AND(Таблица2[№п/п]&lt;&gt;"",Таблица2[Категория должности]=""),1,"")</f>
        <v/>
      </c>
      <c r="N270" s="13" t="str">
        <f>+IF(OR(Таблица2[ИНН&lt;&gt;12]&lt;&gt;"",Таблица2[КонтролЧислоИНН]&lt;&gt;""),1,"")</f>
        <v/>
      </c>
      <c r="O270" s="5" t="str">
        <f>+IF(AND(Таблица2[ИНН]&lt;&gt;"",LEN(Таблица2[ИНН])&lt;&gt;12),Справочник!$E$8,"")</f>
        <v/>
      </c>
      <c r="P270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71" spans="1:16" x14ac:dyDescent="0.25">
      <c r="A271" s="70"/>
      <c r="C271" s="68"/>
      <c r="D271" s="69"/>
      <c r="E271" s="67"/>
      <c r="F271" s="68"/>
      <c r="G271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71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71" s="13" t="str">
        <f>+IF(AND(Таблица2[Обяз.Фам]="",Таблица2[Обяз.Имя]="",Таблица2[Обяз.ИНН]="",Таблица2[Обяз должность?]=""),"",Справочник!$E$4)</f>
        <v/>
      </c>
      <c r="J271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71" s="13" t="str">
        <f>+IF(AND(Таблица2[№п/п]&lt;&gt;"",Таблица2[Имя]=""),1,"")</f>
        <v/>
      </c>
      <c r="L271" s="13" t="str">
        <f>+IF(AND(Таблица2[№п/п]&lt;&gt;"",Таблица2[ИНН]=""),1,"")</f>
        <v/>
      </c>
      <c r="M271" t="str">
        <f>+IF(AND(Таблица2[№п/п]&lt;&gt;"",Таблица2[Категория должности]=""),1,"")</f>
        <v/>
      </c>
      <c r="N271" s="13" t="str">
        <f>+IF(OR(Таблица2[ИНН&lt;&gt;12]&lt;&gt;"",Таблица2[КонтролЧислоИНН]&lt;&gt;""),1,"")</f>
        <v/>
      </c>
      <c r="O271" s="5" t="str">
        <f>+IF(AND(Таблица2[ИНН]&lt;&gt;"",LEN(Таблица2[ИНН])&lt;&gt;12),Справочник!$E$8,"")</f>
        <v/>
      </c>
      <c r="P271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72" spans="1:16" x14ac:dyDescent="0.25">
      <c r="A272" s="70"/>
      <c r="C272" s="68"/>
      <c r="D272" s="69"/>
      <c r="E272" s="67"/>
      <c r="F272" s="68"/>
      <c r="G272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72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72" s="13" t="str">
        <f>+IF(AND(Таблица2[Обяз.Фам]="",Таблица2[Обяз.Имя]="",Таблица2[Обяз.ИНН]="",Таблица2[Обяз должность?]=""),"",Справочник!$E$4)</f>
        <v/>
      </c>
      <c r="J272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72" s="13" t="str">
        <f>+IF(AND(Таблица2[№п/п]&lt;&gt;"",Таблица2[Имя]=""),1,"")</f>
        <v/>
      </c>
      <c r="L272" s="13" t="str">
        <f>+IF(AND(Таблица2[№п/п]&lt;&gt;"",Таблица2[ИНН]=""),1,"")</f>
        <v/>
      </c>
      <c r="M272" t="str">
        <f>+IF(AND(Таблица2[№п/п]&lt;&gt;"",Таблица2[Категория должности]=""),1,"")</f>
        <v/>
      </c>
      <c r="N272" s="13" t="str">
        <f>+IF(OR(Таблица2[ИНН&lt;&gt;12]&lt;&gt;"",Таблица2[КонтролЧислоИНН]&lt;&gt;""),1,"")</f>
        <v/>
      </c>
      <c r="O272" s="5" t="str">
        <f>+IF(AND(Таблица2[ИНН]&lt;&gt;"",LEN(Таблица2[ИНН])&lt;&gt;12),Справочник!$E$8,"")</f>
        <v/>
      </c>
      <c r="P272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73" spans="1:16" x14ac:dyDescent="0.25">
      <c r="A273" s="70"/>
      <c r="C273" s="68"/>
      <c r="D273" s="69"/>
      <c r="E273" s="67"/>
      <c r="F273" s="68"/>
      <c r="G273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73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73" s="13" t="str">
        <f>+IF(AND(Таблица2[Обяз.Фам]="",Таблица2[Обяз.Имя]="",Таблица2[Обяз.ИНН]="",Таблица2[Обяз должность?]=""),"",Справочник!$E$4)</f>
        <v/>
      </c>
      <c r="J273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73" s="13" t="str">
        <f>+IF(AND(Таблица2[№п/п]&lt;&gt;"",Таблица2[Имя]=""),1,"")</f>
        <v/>
      </c>
      <c r="L273" s="13" t="str">
        <f>+IF(AND(Таблица2[№п/п]&lt;&gt;"",Таблица2[ИНН]=""),1,"")</f>
        <v/>
      </c>
      <c r="M273" t="str">
        <f>+IF(AND(Таблица2[№п/п]&lt;&gt;"",Таблица2[Категория должности]=""),1,"")</f>
        <v/>
      </c>
      <c r="N273" s="13" t="str">
        <f>+IF(OR(Таблица2[ИНН&lt;&gt;12]&lt;&gt;"",Таблица2[КонтролЧислоИНН]&lt;&gt;""),1,"")</f>
        <v/>
      </c>
      <c r="O273" s="5" t="str">
        <f>+IF(AND(Таблица2[ИНН]&lt;&gt;"",LEN(Таблица2[ИНН])&lt;&gt;12),Справочник!$E$8,"")</f>
        <v/>
      </c>
      <c r="P273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74" spans="1:16" x14ac:dyDescent="0.25">
      <c r="A274" s="70"/>
      <c r="C274" s="68"/>
      <c r="D274" s="69"/>
      <c r="E274" s="67"/>
      <c r="F274" s="68"/>
      <c r="G274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74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74" s="13" t="str">
        <f>+IF(AND(Таблица2[Обяз.Фам]="",Таблица2[Обяз.Имя]="",Таблица2[Обяз.ИНН]="",Таблица2[Обяз должность?]=""),"",Справочник!$E$4)</f>
        <v/>
      </c>
      <c r="J274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74" s="13" t="str">
        <f>+IF(AND(Таблица2[№п/п]&lt;&gt;"",Таблица2[Имя]=""),1,"")</f>
        <v/>
      </c>
      <c r="L274" s="13" t="str">
        <f>+IF(AND(Таблица2[№п/п]&lt;&gt;"",Таблица2[ИНН]=""),1,"")</f>
        <v/>
      </c>
      <c r="M274" t="str">
        <f>+IF(AND(Таблица2[№п/п]&lt;&gt;"",Таблица2[Категория должности]=""),1,"")</f>
        <v/>
      </c>
      <c r="N274" s="13" t="str">
        <f>+IF(OR(Таблица2[ИНН&lt;&gt;12]&lt;&gt;"",Таблица2[КонтролЧислоИНН]&lt;&gt;""),1,"")</f>
        <v/>
      </c>
      <c r="O274" s="5" t="str">
        <f>+IF(AND(Таблица2[ИНН]&lt;&gt;"",LEN(Таблица2[ИНН])&lt;&gt;12),Справочник!$E$8,"")</f>
        <v/>
      </c>
      <c r="P274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75" spans="1:16" x14ac:dyDescent="0.25">
      <c r="A275" s="70"/>
      <c r="C275" s="68"/>
      <c r="D275" s="69"/>
      <c r="E275" s="67"/>
      <c r="F275" s="68"/>
      <c r="G275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75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75" s="13" t="str">
        <f>+IF(AND(Таблица2[Обяз.Фам]="",Таблица2[Обяз.Имя]="",Таблица2[Обяз.ИНН]="",Таблица2[Обяз должность?]=""),"",Справочник!$E$4)</f>
        <v/>
      </c>
      <c r="J275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75" s="13" t="str">
        <f>+IF(AND(Таблица2[№п/п]&lt;&gt;"",Таблица2[Имя]=""),1,"")</f>
        <v/>
      </c>
      <c r="L275" s="13" t="str">
        <f>+IF(AND(Таблица2[№п/п]&lt;&gt;"",Таблица2[ИНН]=""),1,"")</f>
        <v/>
      </c>
      <c r="M275" t="str">
        <f>+IF(AND(Таблица2[№п/п]&lt;&gt;"",Таблица2[Категория должности]=""),1,"")</f>
        <v/>
      </c>
      <c r="N275" s="13" t="str">
        <f>+IF(OR(Таблица2[ИНН&lt;&gt;12]&lt;&gt;"",Таблица2[КонтролЧислоИНН]&lt;&gt;""),1,"")</f>
        <v/>
      </c>
      <c r="O275" s="5" t="str">
        <f>+IF(AND(Таблица2[ИНН]&lt;&gt;"",LEN(Таблица2[ИНН])&lt;&gt;12),Справочник!$E$8,"")</f>
        <v/>
      </c>
      <c r="P275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76" spans="1:16" x14ac:dyDescent="0.25">
      <c r="A276" s="70"/>
      <c r="C276" s="68"/>
      <c r="D276" s="69"/>
      <c r="E276" s="67"/>
      <c r="F276" s="68"/>
      <c r="G276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76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76" s="13" t="str">
        <f>+IF(AND(Таблица2[Обяз.Фам]="",Таблица2[Обяз.Имя]="",Таблица2[Обяз.ИНН]="",Таблица2[Обяз должность?]=""),"",Справочник!$E$4)</f>
        <v/>
      </c>
      <c r="J276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76" s="13" t="str">
        <f>+IF(AND(Таблица2[№п/п]&lt;&gt;"",Таблица2[Имя]=""),1,"")</f>
        <v/>
      </c>
      <c r="L276" s="13" t="str">
        <f>+IF(AND(Таблица2[№п/п]&lt;&gt;"",Таблица2[ИНН]=""),1,"")</f>
        <v/>
      </c>
      <c r="M276" t="str">
        <f>+IF(AND(Таблица2[№п/п]&lt;&gt;"",Таблица2[Категория должности]=""),1,"")</f>
        <v/>
      </c>
      <c r="N276" s="13" t="str">
        <f>+IF(OR(Таблица2[ИНН&lt;&gt;12]&lt;&gt;"",Таблица2[КонтролЧислоИНН]&lt;&gt;""),1,"")</f>
        <v/>
      </c>
      <c r="O276" s="5" t="str">
        <f>+IF(AND(Таблица2[ИНН]&lt;&gt;"",LEN(Таблица2[ИНН])&lt;&gt;12),Справочник!$E$8,"")</f>
        <v/>
      </c>
      <c r="P276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77" spans="1:16" x14ac:dyDescent="0.25">
      <c r="A277" s="70"/>
      <c r="C277" s="68"/>
      <c r="D277" s="69"/>
      <c r="E277" s="67"/>
      <c r="F277" s="68"/>
      <c r="G277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77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77" s="13" t="str">
        <f>+IF(AND(Таблица2[Обяз.Фам]="",Таблица2[Обяз.Имя]="",Таблица2[Обяз.ИНН]="",Таблица2[Обяз должность?]=""),"",Справочник!$E$4)</f>
        <v/>
      </c>
      <c r="J277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77" s="13" t="str">
        <f>+IF(AND(Таблица2[№п/п]&lt;&gt;"",Таблица2[Имя]=""),1,"")</f>
        <v/>
      </c>
      <c r="L277" s="13" t="str">
        <f>+IF(AND(Таблица2[№п/п]&lt;&gt;"",Таблица2[ИНН]=""),1,"")</f>
        <v/>
      </c>
      <c r="M277" t="str">
        <f>+IF(AND(Таблица2[№п/п]&lt;&gt;"",Таблица2[Категория должности]=""),1,"")</f>
        <v/>
      </c>
      <c r="N277" s="13" t="str">
        <f>+IF(OR(Таблица2[ИНН&lt;&gt;12]&lt;&gt;"",Таблица2[КонтролЧислоИНН]&lt;&gt;""),1,"")</f>
        <v/>
      </c>
      <c r="O277" s="5" t="str">
        <f>+IF(AND(Таблица2[ИНН]&lt;&gt;"",LEN(Таблица2[ИНН])&lt;&gt;12),Справочник!$E$8,"")</f>
        <v/>
      </c>
      <c r="P277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78" spans="1:16" x14ac:dyDescent="0.25">
      <c r="A278" s="70"/>
      <c r="C278" s="68"/>
      <c r="D278" s="69"/>
      <c r="E278" s="67"/>
      <c r="F278" s="68"/>
      <c r="G278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78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78" s="13" t="str">
        <f>+IF(AND(Таблица2[Обяз.Фам]="",Таблица2[Обяз.Имя]="",Таблица2[Обяз.ИНН]="",Таблица2[Обяз должность?]=""),"",Справочник!$E$4)</f>
        <v/>
      </c>
      <c r="J278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78" s="13" t="str">
        <f>+IF(AND(Таблица2[№п/п]&lt;&gt;"",Таблица2[Имя]=""),1,"")</f>
        <v/>
      </c>
      <c r="L278" s="13" t="str">
        <f>+IF(AND(Таблица2[№п/п]&lt;&gt;"",Таблица2[ИНН]=""),1,"")</f>
        <v/>
      </c>
      <c r="M278" t="str">
        <f>+IF(AND(Таблица2[№п/п]&lt;&gt;"",Таблица2[Категория должности]=""),1,"")</f>
        <v/>
      </c>
      <c r="N278" s="13" t="str">
        <f>+IF(OR(Таблица2[ИНН&lt;&gt;12]&lt;&gt;"",Таблица2[КонтролЧислоИНН]&lt;&gt;""),1,"")</f>
        <v/>
      </c>
      <c r="O278" s="5" t="str">
        <f>+IF(AND(Таблица2[ИНН]&lt;&gt;"",LEN(Таблица2[ИНН])&lt;&gt;12),Справочник!$E$8,"")</f>
        <v/>
      </c>
      <c r="P278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79" spans="1:16" x14ac:dyDescent="0.25">
      <c r="A279" s="70"/>
      <c r="C279" s="68"/>
      <c r="D279" s="69"/>
      <c r="E279" s="67"/>
      <c r="F279" s="68"/>
      <c r="G279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79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79" s="13" t="str">
        <f>+IF(AND(Таблица2[Обяз.Фам]="",Таблица2[Обяз.Имя]="",Таблица2[Обяз.ИНН]="",Таблица2[Обяз должность?]=""),"",Справочник!$E$4)</f>
        <v/>
      </c>
      <c r="J279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79" s="13" t="str">
        <f>+IF(AND(Таблица2[№п/п]&lt;&gt;"",Таблица2[Имя]=""),1,"")</f>
        <v/>
      </c>
      <c r="L279" s="13" t="str">
        <f>+IF(AND(Таблица2[№п/п]&lt;&gt;"",Таблица2[ИНН]=""),1,"")</f>
        <v/>
      </c>
      <c r="M279" t="str">
        <f>+IF(AND(Таблица2[№п/п]&lt;&gt;"",Таблица2[Категория должности]=""),1,"")</f>
        <v/>
      </c>
      <c r="N279" s="13" t="str">
        <f>+IF(OR(Таблица2[ИНН&lt;&gt;12]&lt;&gt;"",Таблица2[КонтролЧислоИНН]&lt;&gt;""),1,"")</f>
        <v/>
      </c>
      <c r="O279" s="5" t="str">
        <f>+IF(AND(Таблица2[ИНН]&lt;&gt;"",LEN(Таблица2[ИНН])&lt;&gt;12),Справочник!$E$8,"")</f>
        <v/>
      </c>
      <c r="P279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80" spans="1:16" x14ac:dyDescent="0.25">
      <c r="A280" s="70"/>
      <c r="C280" s="68"/>
      <c r="D280" s="69"/>
      <c r="E280" s="67"/>
      <c r="F280" s="68"/>
      <c r="G280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80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80" s="13" t="str">
        <f>+IF(AND(Таблица2[Обяз.Фам]="",Таблица2[Обяз.Имя]="",Таблица2[Обяз.ИНН]="",Таблица2[Обяз должность?]=""),"",Справочник!$E$4)</f>
        <v/>
      </c>
      <c r="J280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80" s="13" t="str">
        <f>+IF(AND(Таблица2[№п/п]&lt;&gt;"",Таблица2[Имя]=""),1,"")</f>
        <v/>
      </c>
      <c r="L280" s="13" t="str">
        <f>+IF(AND(Таблица2[№п/п]&lt;&gt;"",Таблица2[ИНН]=""),1,"")</f>
        <v/>
      </c>
      <c r="M280" t="str">
        <f>+IF(AND(Таблица2[№п/п]&lt;&gt;"",Таблица2[Категория должности]=""),1,"")</f>
        <v/>
      </c>
      <c r="N280" s="13" t="str">
        <f>+IF(OR(Таблица2[ИНН&lt;&gt;12]&lt;&gt;"",Таблица2[КонтролЧислоИНН]&lt;&gt;""),1,"")</f>
        <v/>
      </c>
      <c r="O280" s="5" t="str">
        <f>+IF(AND(Таблица2[ИНН]&lt;&gt;"",LEN(Таблица2[ИНН])&lt;&gt;12),Справочник!$E$8,"")</f>
        <v/>
      </c>
      <c r="P280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81" spans="1:16" x14ac:dyDescent="0.25">
      <c r="A281" s="70"/>
      <c r="C281" s="68"/>
      <c r="D281" s="69"/>
      <c r="E281" s="67"/>
      <c r="F281" s="68"/>
      <c r="G281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81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81" s="13" t="str">
        <f>+IF(AND(Таблица2[Обяз.Фам]="",Таблица2[Обяз.Имя]="",Таблица2[Обяз.ИНН]="",Таблица2[Обяз должность?]=""),"",Справочник!$E$4)</f>
        <v/>
      </c>
      <c r="J281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81" s="13" t="str">
        <f>+IF(AND(Таблица2[№п/п]&lt;&gt;"",Таблица2[Имя]=""),1,"")</f>
        <v/>
      </c>
      <c r="L281" s="13" t="str">
        <f>+IF(AND(Таблица2[№п/п]&lt;&gt;"",Таблица2[ИНН]=""),1,"")</f>
        <v/>
      </c>
      <c r="M281" t="str">
        <f>+IF(AND(Таблица2[№п/п]&lt;&gt;"",Таблица2[Категория должности]=""),1,"")</f>
        <v/>
      </c>
      <c r="N281" s="13" t="str">
        <f>+IF(OR(Таблица2[ИНН&lt;&gt;12]&lt;&gt;"",Таблица2[КонтролЧислоИНН]&lt;&gt;""),1,"")</f>
        <v/>
      </c>
      <c r="O281" s="5" t="str">
        <f>+IF(AND(Таблица2[ИНН]&lt;&gt;"",LEN(Таблица2[ИНН])&lt;&gt;12),Справочник!$E$8,"")</f>
        <v/>
      </c>
      <c r="P281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82" spans="1:16" x14ac:dyDescent="0.25">
      <c r="A282" s="70"/>
      <c r="C282" s="68"/>
      <c r="D282" s="69"/>
      <c r="E282" s="67"/>
      <c r="F282" s="68"/>
      <c r="G282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82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82" s="13" t="str">
        <f>+IF(AND(Таблица2[Обяз.Фам]="",Таблица2[Обяз.Имя]="",Таблица2[Обяз.ИНН]="",Таблица2[Обяз должность?]=""),"",Справочник!$E$4)</f>
        <v/>
      </c>
      <c r="J282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82" s="13" t="str">
        <f>+IF(AND(Таблица2[№п/п]&lt;&gt;"",Таблица2[Имя]=""),1,"")</f>
        <v/>
      </c>
      <c r="L282" s="13" t="str">
        <f>+IF(AND(Таблица2[№п/п]&lt;&gt;"",Таблица2[ИНН]=""),1,"")</f>
        <v/>
      </c>
      <c r="M282" t="str">
        <f>+IF(AND(Таблица2[№п/п]&lt;&gt;"",Таблица2[Категория должности]=""),1,"")</f>
        <v/>
      </c>
      <c r="N282" s="13" t="str">
        <f>+IF(OR(Таблица2[ИНН&lt;&gt;12]&lt;&gt;"",Таблица2[КонтролЧислоИНН]&lt;&gt;""),1,"")</f>
        <v/>
      </c>
      <c r="O282" s="5" t="str">
        <f>+IF(AND(Таблица2[ИНН]&lt;&gt;"",LEN(Таблица2[ИНН])&lt;&gt;12),Справочник!$E$8,"")</f>
        <v/>
      </c>
      <c r="P282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83" spans="1:16" x14ac:dyDescent="0.25">
      <c r="A283" s="70"/>
      <c r="C283" s="68"/>
      <c r="D283" s="69"/>
      <c r="E283" s="67"/>
      <c r="F283" s="68"/>
      <c r="G283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83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83" s="13" t="str">
        <f>+IF(AND(Таблица2[Обяз.Фам]="",Таблица2[Обяз.Имя]="",Таблица2[Обяз.ИНН]="",Таблица2[Обяз должность?]=""),"",Справочник!$E$4)</f>
        <v/>
      </c>
      <c r="J283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83" s="13" t="str">
        <f>+IF(AND(Таблица2[№п/п]&lt;&gt;"",Таблица2[Имя]=""),1,"")</f>
        <v/>
      </c>
      <c r="L283" s="13" t="str">
        <f>+IF(AND(Таблица2[№п/п]&lt;&gt;"",Таблица2[ИНН]=""),1,"")</f>
        <v/>
      </c>
      <c r="M283" t="str">
        <f>+IF(AND(Таблица2[№п/п]&lt;&gt;"",Таблица2[Категория должности]=""),1,"")</f>
        <v/>
      </c>
      <c r="N283" s="13" t="str">
        <f>+IF(OR(Таблица2[ИНН&lt;&gt;12]&lt;&gt;"",Таблица2[КонтролЧислоИНН]&lt;&gt;""),1,"")</f>
        <v/>
      </c>
      <c r="O283" s="5" t="str">
        <f>+IF(AND(Таблица2[ИНН]&lt;&gt;"",LEN(Таблица2[ИНН])&lt;&gt;12),Справочник!$E$8,"")</f>
        <v/>
      </c>
      <c r="P283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84" spans="1:16" x14ac:dyDescent="0.25">
      <c r="A284" s="70"/>
      <c r="C284" s="68"/>
      <c r="D284" s="69"/>
      <c r="E284" s="67"/>
      <c r="F284" s="68"/>
      <c r="G284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84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84" s="13" t="str">
        <f>+IF(AND(Таблица2[Обяз.Фам]="",Таблица2[Обяз.Имя]="",Таблица2[Обяз.ИНН]="",Таблица2[Обяз должность?]=""),"",Справочник!$E$4)</f>
        <v/>
      </c>
      <c r="J284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84" s="13" t="str">
        <f>+IF(AND(Таблица2[№п/п]&lt;&gt;"",Таблица2[Имя]=""),1,"")</f>
        <v/>
      </c>
      <c r="L284" s="13" t="str">
        <f>+IF(AND(Таблица2[№п/п]&lt;&gt;"",Таблица2[ИНН]=""),1,"")</f>
        <v/>
      </c>
      <c r="M284" t="str">
        <f>+IF(AND(Таблица2[№п/п]&lt;&gt;"",Таблица2[Категория должности]=""),1,"")</f>
        <v/>
      </c>
      <c r="N284" s="13" t="str">
        <f>+IF(OR(Таблица2[ИНН&lt;&gt;12]&lt;&gt;"",Таблица2[КонтролЧислоИНН]&lt;&gt;""),1,"")</f>
        <v/>
      </c>
      <c r="O284" s="5" t="str">
        <f>+IF(AND(Таблица2[ИНН]&lt;&gt;"",LEN(Таблица2[ИНН])&lt;&gt;12),Справочник!$E$8,"")</f>
        <v/>
      </c>
      <c r="P284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85" spans="1:16" x14ac:dyDescent="0.25">
      <c r="A285" s="70"/>
      <c r="C285" s="68"/>
      <c r="D285" s="69"/>
      <c r="E285" s="67"/>
      <c r="F285" s="68"/>
      <c r="G285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85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85" s="13" t="str">
        <f>+IF(AND(Таблица2[Обяз.Фам]="",Таблица2[Обяз.Имя]="",Таблица2[Обяз.ИНН]="",Таблица2[Обяз должность?]=""),"",Справочник!$E$4)</f>
        <v/>
      </c>
      <c r="J285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85" s="13" t="str">
        <f>+IF(AND(Таблица2[№п/п]&lt;&gt;"",Таблица2[Имя]=""),1,"")</f>
        <v/>
      </c>
      <c r="L285" s="13" t="str">
        <f>+IF(AND(Таблица2[№п/п]&lt;&gt;"",Таблица2[ИНН]=""),1,"")</f>
        <v/>
      </c>
      <c r="M285" t="str">
        <f>+IF(AND(Таблица2[№п/п]&lt;&gt;"",Таблица2[Категория должности]=""),1,"")</f>
        <v/>
      </c>
      <c r="N285" s="13" t="str">
        <f>+IF(OR(Таблица2[ИНН&lt;&gt;12]&lt;&gt;"",Таблица2[КонтролЧислоИНН]&lt;&gt;""),1,"")</f>
        <v/>
      </c>
      <c r="O285" s="5" t="str">
        <f>+IF(AND(Таблица2[ИНН]&lt;&gt;"",LEN(Таблица2[ИНН])&lt;&gt;12),Справочник!$E$8,"")</f>
        <v/>
      </c>
      <c r="P285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86" spans="1:16" x14ac:dyDescent="0.25">
      <c r="A286" s="70"/>
      <c r="C286" s="68"/>
      <c r="D286" s="69"/>
      <c r="E286" s="67"/>
      <c r="F286" s="68"/>
      <c r="G286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86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86" s="13" t="str">
        <f>+IF(AND(Таблица2[Обяз.Фам]="",Таблица2[Обяз.Имя]="",Таблица2[Обяз.ИНН]="",Таблица2[Обяз должность?]=""),"",Справочник!$E$4)</f>
        <v/>
      </c>
      <c r="J286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86" s="13" t="str">
        <f>+IF(AND(Таблица2[№п/п]&lt;&gt;"",Таблица2[Имя]=""),1,"")</f>
        <v/>
      </c>
      <c r="L286" s="13" t="str">
        <f>+IF(AND(Таблица2[№п/п]&lt;&gt;"",Таблица2[ИНН]=""),1,"")</f>
        <v/>
      </c>
      <c r="M286" t="str">
        <f>+IF(AND(Таблица2[№п/п]&lt;&gt;"",Таблица2[Категория должности]=""),1,"")</f>
        <v/>
      </c>
      <c r="N286" s="13" t="str">
        <f>+IF(OR(Таблица2[ИНН&lt;&gt;12]&lt;&gt;"",Таблица2[КонтролЧислоИНН]&lt;&gt;""),1,"")</f>
        <v/>
      </c>
      <c r="O286" s="5" t="str">
        <f>+IF(AND(Таблица2[ИНН]&lt;&gt;"",LEN(Таблица2[ИНН])&lt;&gt;12),Справочник!$E$8,"")</f>
        <v/>
      </c>
      <c r="P286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87" spans="1:16" x14ac:dyDescent="0.25">
      <c r="A287" s="70"/>
      <c r="C287" s="68"/>
      <c r="D287" s="69"/>
      <c r="E287" s="67"/>
      <c r="F287" s="68"/>
      <c r="G287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87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87" s="13" t="str">
        <f>+IF(AND(Таблица2[Обяз.Фам]="",Таблица2[Обяз.Имя]="",Таблица2[Обяз.ИНН]="",Таблица2[Обяз должность?]=""),"",Справочник!$E$4)</f>
        <v/>
      </c>
      <c r="J287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87" s="13" t="str">
        <f>+IF(AND(Таблица2[№п/п]&lt;&gt;"",Таблица2[Имя]=""),1,"")</f>
        <v/>
      </c>
      <c r="L287" s="13" t="str">
        <f>+IF(AND(Таблица2[№п/п]&lt;&gt;"",Таблица2[ИНН]=""),1,"")</f>
        <v/>
      </c>
      <c r="M287" t="str">
        <f>+IF(AND(Таблица2[№п/п]&lt;&gt;"",Таблица2[Категория должности]=""),1,"")</f>
        <v/>
      </c>
      <c r="N287" s="13" t="str">
        <f>+IF(OR(Таблица2[ИНН&lt;&gt;12]&lt;&gt;"",Таблица2[КонтролЧислоИНН]&lt;&gt;""),1,"")</f>
        <v/>
      </c>
      <c r="O287" s="5" t="str">
        <f>+IF(AND(Таблица2[ИНН]&lt;&gt;"",LEN(Таблица2[ИНН])&lt;&gt;12),Справочник!$E$8,"")</f>
        <v/>
      </c>
      <c r="P287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88" spans="1:16" x14ac:dyDescent="0.25">
      <c r="A288" s="70"/>
      <c r="C288" s="68"/>
      <c r="D288" s="69"/>
      <c r="E288" s="67"/>
      <c r="F288" s="68"/>
      <c r="G288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88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88" s="13" t="str">
        <f>+IF(AND(Таблица2[Обяз.Фам]="",Таблица2[Обяз.Имя]="",Таблица2[Обяз.ИНН]="",Таблица2[Обяз должность?]=""),"",Справочник!$E$4)</f>
        <v/>
      </c>
      <c r="J288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88" s="13" t="str">
        <f>+IF(AND(Таблица2[№п/п]&lt;&gt;"",Таблица2[Имя]=""),1,"")</f>
        <v/>
      </c>
      <c r="L288" s="13" t="str">
        <f>+IF(AND(Таблица2[№п/п]&lt;&gt;"",Таблица2[ИНН]=""),1,"")</f>
        <v/>
      </c>
      <c r="M288" t="str">
        <f>+IF(AND(Таблица2[№п/п]&lt;&gt;"",Таблица2[Категория должности]=""),1,"")</f>
        <v/>
      </c>
      <c r="N288" s="13" t="str">
        <f>+IF(OR(Таблица2[ИНН&lt;&gt;12]&lt;&gt;"",Таблица2[КонтролЧислоИНН]&lt;&gt;""),1,"")</f>
        <v/>
      </c>
      <c r="O288" s="5" t="str">
        <f>+IF(AND(Таблица2[ИНН]&lt;&gt;"",LEN(Таблица2[ИНН])&lt;&gt;12),Справочник!$E$8,"")</f>
        <v/>
      </c>
      <c r="P288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89" spans="1:16" x14ac:dyDescent="0.25">
      <c r="A289" s="70"/>
      <c r="C289" s="68"/>
      <c r="D289" s="69"/>
      <c r="E289" s="67"/>
      <c r="F289" s="68"/>
      <c r="G289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89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89" s="13" t="str">
        <f>+IF(AND(Таблица2[Обяз.Фам]="",Таблица2[Обяз.Имя]="",Таблица2[Обяз.ИНН]="",Таблица2[Обяз должность?]=""),"",Справочник!$E$4)</f>
        <v/>
      </c>
      <c r="J289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89" s="13" t="str">
        <f>+IF(AND(Таблица2[№п/п]&lt;&gt;"",Таблица2[Имя]=""),1,"")</f>
        <v/>
      </c>
      <c r="L289" s="13" t="str">
        <f>+IF(AND(Таблица2[№п/п]&lt;&gt;"",Таблица2[ИНН]=""),1,"")</f>
        <v/>
      </c>
      <c r="M289" t="str">
        <f>+IF(AND(Таблица2[№п/п]&lt;&gt;"",Таблица2[Категория должности]=""),1,"")</f>
        <v/>
      </c>
      <c r="N289" s="13" t="str">
        <f>+IF(OR(Таблица2[ИНН&lt;&gt;12]&lt;&gt;"",Таблица2[КонтролЧислоИНН]&lt;&gt;""),1,"")</f>
        <v/>
      </c>
      <c r="O289" s="5" t="str">
        <f>+IF(AND(Таблица2[ИНН]&lt;&gt;"",LEN(Таблица2[ИНН])&lt;&gt;12),Справочник!$E$8,"")</f>
        <v/>
      </c>
      <c r="P289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90" spans="1:16" x14ac:dyDescent="0.25">
      <c r="A290" s="70"/>
      <c r="C290" s="68"/>
      <c r="D290" s="69"/>
      <c r="E290" s="67"/>
      <c r="F290" s="68"/>
      <c r="G290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90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90" s="13" t="str">
        <f>+IF(AND(Таблица2[Обяз.Фам]="",Таблица2[Обяз.Имя]="",Таблица2[Обяз.ИНН]="",Таблица2[Обяз должность?]=""),"",Справочник!$E$4)</f>
        <v/>
      </c>
      <c r="J290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90" s="13" t="str">
        <f>+IF(AND(Таблица2[№п/п]&lt;&gt;"",Таблица2[Имя]=""),1,"")</f>
        <v/>
      </c>
      <c r="L290" s="13" t="str">
        <f>+IF(AND(Таблица2[№п/п]&lt;&gt;"",Таблица2[ИНН]=""),1,"")</f>
        <v/>
      </c>
      <c r="M290" t="str">
        <f>+IF(AND(Таблица2[№п/п]&lt;&gt;"",Таблица2[Категория должности]=""),1,"")</f>
        <v/>
      </c>
      <c r="N290" s="13" t="str">
        <f>+IF(OR(Таблица2[ИНН&lt;&gt;12]&lt;&gt;"",Таблица2[КонтролЧислоИНН]&lt;&gt;""),1,"")</f>
        <v/>
      </c>
      <c r="O290" s="5" t="str">
        <f>+IF(AND(Таблица2[ИНН]&lt;&gt;"",LEN(Таблица2[ИНН])&lt;&gt;12),Справочник!$E$8,"")</f>
        <v/>
      </c>
      <c r="P290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91" spans="1:16" x14ac:dyDescent="0.25">
      <c r="A291" s="70"/>
      <c r="C291" s="68"/>
      <c r="D291" s="69"/>
      <c r="E291" s="67"/>
      <c r="F291" s="68"/>
      <c r="G291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91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91" s="13" t="str">
        <f>+IF(AND(Таблица2[Обяз.Фам]="",Таблица2[Обяз.Имя]="",Таблица2[Обяз.ИНН]="",Таблица2[Обяз должность?]=""),"",Справочник!$E$4)</f>
        <v/>
      </c>
      <c r="J291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91" s="13" t="str">
        <f>+IF(AND(Таблица2[№п/п]&lt;&gt;"",Таблица2[Имя]=""),1,"")</f>
        <v/>
      </c>
      <c r="L291" s="13" t="str">
        <f>+IF(AND(Таблица2[№п/п]&lt;&gt;"",Таблица2[ИНН]=""),1,"")</f>
        <v/>
      </c>
      <c r="M291" t="str">
        <f>+IF(AND(Таблица2[№п/п]&lt;&gt;"",Таблица2[Категория должности]=""),1,"")</f>
        <v/>
      </c>
      <c r="N291" s="13" t="str">
        <f>+IF(OR(Таблица2[ИНН&lt;&gt;12]&lt;&gt;"",Таблица2[КонтролЧислоИНН]&lt;&gt;""),1,"")</f>
        <v/>
      </c>
      <c r="O291" s="5" t="str">
        <f>+IF(AND(Таблица2[ИНН]&lt;&gt;"",LEN(Таблица2[ИНН])&lt;&gt;12),Справочник!$E$8,"")</f>
        <v/>
      </c>
      <c r="P291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92" spans="1:16" x14ac:dyDescent="0.25">
      <c r="A292" s="70"/>
      <c r="C292" s="68"/>
      <c r="D292" s="69"/>
      <c r="E292" s="67"/>
      <c r="F292" s="68"/>
      <c r="G292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92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92" s="13" t="str">
        <f>+IF(AND(Таблица2[Обяз.Фам]="",Таблица2[Обяз.Имя]="",Таблица2[Обяз.ИНН]="",Таблица2[Обяз должность?]=""),"",Справочник!$E$4)</f>
        <v/>
      </c>
      <c r="J292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92" s="13" t="str">
        <f>+IF(AND(Таблица2[№п/п]&lt;&gt;"",Таблица2[Имя]=""),1,"")</f>
        <v/>
      </c>
      <c r="L292" s="13" t="str">
        <f>+IF(AND(Таблица2[№п/п]&lt;&gt;"",Таблица2[ИНН]=""),1,"")</f>
        <v/>
      </c>
      <c r="M292" t="str">
        <f>+IF(AND(Таблица2[№п/п]&lt;&gt;"",Таблица2[Категория должности]=""),1,"")</f>
        <v/>
      </c>
      <c r="N292" s="13" t="str">
        <f>+IF(OR(Таблица2[ИНН&lt;&gt;12]&lt;&gt;"",Таблица2[КонтролЧислоИНН]&lt;&gt;""),1,"")</f>
        <v/>
      </c>
      <c r="O292" s="5" t="str">
        <f>+IF(AND(Таблица2[ИНН]&lt;&gt;"",LEN(Таблица2[ИНН])&lt;&gt;12),Справочник!$E$8,"")</f>
        <v/>
      </c>
      <c r="P292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93" spans="1:16" x14ac:dyDescent="0.25">
      <c r="A293" s="70"/>
      <c r="C293" s="68"/>
      <c r="D293" s="69"/>
      <c r="E293" s="67"/>
      <c r="F293" s="68"/>
      <c r="G293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93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93" s="13" t="str">
        <f>+IF(AND(Таблица2[Обяз.Фам]="",Таблица2[Обяз.Имя]="",Таблица2[Обяз.ИНН]="",Таблица2[Обяз должность?]=""),"",Справочник!$E$4)</f>
        <v/>
      </c>
      <c r="J293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93" s="13" t="str">
        <f>+IF(AND(Таблица2[№п/п]&lt;&gt;"",Таблица2[Имя]=""),1,"")</f>
        <v/>
      </c>
      <c r="L293" s="13" t="str">
        <f>+IF(AND(Таблица2[№п/п]&lt;&gt;"",Таблица2[ИНН]=""),1,"")</f>
        <v/>
      </c>
      <c r="M293" t="str">
        <f>+IF(AND(Таблица2[№п/п]&lt;&gt;"",Таблица2[Категория должности]=""),1,"")</f>
        <v/>
      </c>
      <c r="N293" s="13" t="str">
        <f>+IF(OR(Таблица2[ИНН&lt;&gt;12]&lt;&gt;"",Таблица2[КонтролЧислоИНН]&lt;&gt;""),1,"")</f>
        <v/>
      </c>
      <c r="O293" s="5" t="str">
        <f>+IF(AND(Таблица2[ИНН]&lt;&gt;"",LEN(Таблица2[ИНН])&lt;&gt;12),Справочник!$E$8,"")</f>
        <v/>
      </c>
      <c r="P293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94" spans="1:16" x14ac:dyDescent="0.25">
      <c r="A294" s="70"/>
      <c r="C294" s="68"/>
      <c r="D294" s="69"/>
      <c r="E294" s="67"/>
      <c r="F294" s="68"/>
      <c r="G294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94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94" s="13" t="str">
        <f>+IF(AND(Таблица2[Обяз.Фам]="",Таблица2[Обяз.Имя]="",Таблица2[Обяз.ИНН]="",Таблица2[Обяз должность?]=""),"",Справочник!$E$4)</f>
        <v/>
      </c>
      <c r="J294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94" s="13" t="str">
        <f>+IF(AND(Таблица2[№п/п]&lt;&gt;"",Таблица2[Имя]=""),1,"")</f>
        <v/>
      </c>
      <c r="L294" s="13" t="str">
        <f>+IF(AND(Таблица2[№п/п]&lt;&gt;"",Таблица2[ИНН]=""),1,"")</f>
        <v/>
      </c>
      <c r="M294" t="str">
        <f>+IF(AND(Таблица2[№п/п]&lt;&gt;"",Таблица2[Категория должности]=""),1,"")</f>
        <v/>
      </c>
      <c r="N294" s="13" t="str">
        <f>+IF(OR(Таблица2[ИНН&lt;&gt;12]&lt;&gt;"",Таблица2[КонтролЧислоИНН]&lt;&gt;""),1,"")</f>
        <v/>
      </c>
      <c r="O294" s="5" t="str">
        <f>+IF(AND(Таблица2[ИНН]&lt;&gt;"",LEN(Таблица2[ИНН])&lt;&gt;12),Справочник!$E$8,"")</f>
        <v/>
      </c>
      <c r="P294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95" spans="1:16" x14ac:dyDescent="0.25">
      <c r="A295" s="70"/>
      <c r="C295" s="68"/>
      <c r="D295" s="69"/>
      <c r="E295" s="67"/>
      <c r="F295" s="68"/>
      <c r="G295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95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95" s="13" t="str">
        <f>+IF(AND(Таблица2[Обяз.Фам]="",Таблица2[Обяз.Имя]="",Таблица2[Обяз.ИНН]="",Таблица2[Обяз должность?]=""),"",Справочник!$E$4)</f>
        <v/>
      </c>
      <c r="J295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95" s="13" t="str">
        <f>+IF(AND(Таблица2[№п/п]&lt;&gt;"",Таблица2[Имя]=""),1,"")</f>
        <v/>
      </c>
      <c r="L295" s="13" t="str">
        <f>+IF(AND(Таблица2[№п/п]&lt;&gt;"",Таблица2[ИНН]=""),1,"")</f>
        <v/>
      </c>
      <c r="M295" t="str">
        <f>+IF(AND(Таблица2[№п/п]&lt;&gt;"",Таблица2[Категория должности]=""),1,"")</f>
        <v/>
      </c>
      <c r="N295" s="13" t="str">
        <f>+IF(OR(Таблица2[ИНН&lt;&gt;12]&lt;&gt;"",Таблица2[КонтролЧислоИНН]&lt;&gt;""),1,"")</f>
        <v/>
      </c>
      <c r="O295" s="5" t="str">
        <f>+IF(AND(Таблица2[ИНН]&lt;&gt;"",LEN(Таблица2[ИНН])&lt;&gt;12),Справочник!$E$8,"")</f>
        <v/>
      </c>
      <c r="P295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96" spans="1:16" x14ac:dyDescent="0.25">
      <c r="A296" s="70"/>
      <c r="C296" s="68"/>
      <c r="D296" s="69"/>
      <c r="E296" s="67"/>
      <c r="F296" s="68"/>
      <c r="G296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96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96" s="13" t="str">
        <f>+IF(AND(Таблица2[Обяз.Фам]="",Таблица2[Обяз.Имя]="",Таблица2[Обяз.ИНН]="",Таблица2[Обяз должность?]=""),"",Справочник!$E$4)</f>
        <v/>
      </c>
      <c r="J296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96" s="13" t="str">
        <f>+IF(AND(Таблица2[№п/п]&lt;&gt;"",Таблица2[Имя]=""),1,"")</f>
        <v/>
      </c>
      <c r="L296" s="13" t="str">
        <f>+IF(AND(Таблица2[№п/п]&lt;&gt;"",Таблица2[ИНН]=""),1,"")</f>
        <v/>
      </c>
      <c r="M296" t="str">
        <f>+IF(AND(Таблица2[№п/п]&lt;&gt;"",Таблица2[Категория должности]=""),1,"")</f>
        <v/>
      </c>
      <c r="N296" s="13" t="str">
        <f>+IF(OR(Таблица2[ИНН&lt;&gt;12]&lt;&gt;"",Таблица2[КонтролЧислоИНН]&lt;&gt;""),1,"")</f>
        <v/>
      </c>
      <c r="O296" s="5" t="str">
        <f>+IF(AND(Таблица2[ИНН]&lt;&gt;"",LEN(Таблица2[ИНН])&lt;&gt;12),Справочник!$E$8,"")</f>
        <v/>
      </c>
      <c r="P296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97" spans="1:16" x14ac:dyDescent="0.25">
      <c r="A297" s="70"/>
      <c r="C297" s="68"/>
      <c r="D297" s="69"/>
      <c r="E297" s="67"/>
      <c r="F297" s="68"/>
      <c r="G297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97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97" s="13" t="str">
        <f>+IF(AND(Таблица2[Обяз.Фам]="",Таблица2[Обяз.Имя]="",Таблица2[Обяз.ИНН]="",Таблица2[Обяз должность?]=""),"",Справочник!$E$4)</f>
        <v/>
      </c>
      <c r="J297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97" s="13" t="str">
        <f>+IF(AND(Таблица2[№п/п]&lt;&gt;"",Таблица2[Имя]=""),1,"")</f>
        <v/>
      </c>
      <c r="L297" s="13" t="str">
        <f>+IF(AND(Таблица2[№п/п]&lt;&gt;"",Таблица2[ИНН]=""),1,"")</f>
        <v/>
      </c>
      <c r="M297" t="str">
        <f>+IF(AND(Таблица2[№п/п]&lt;&gt;"",Таблица2[Категория должности]=""),1,"")</f>
        <v/>
      </c>
      <c r="N297" s="13" t="str">
        <f>+IF(OR(Таблица2[ИНН&lt;&gt;12]&lt;&gt;"",Таблица2[КонтролЧислоИНН]&lt;&gt;""),1,"")</f>
        <v/>
      </c>
      <c r="O297" s="5" t="str">
        <f>+IF(AND(Таблица2[ИНН]&lt;&gt;"",LEN(Таблица2[ИНН])&lt;&gt;12),Справочник!$E$8,"")</f>
        <v/>
      </c>
      <c r="P297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98" spans="1:16" x14ac:dyDescent="0.25">
      <c r="A298" s="70"/>
      <c r="C298" s="68"/>
      <c r="D298" s="69"/>
      <c r="E298" s="67"/>
      <c r="F298" s="68"/>
      <c r="G298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98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98" s="13" t="str">
        <f>+IF(AND(Таблица2[Обяз.Фам]="",Таблица2[Обяз.Имя]="",Таблица2[Обяз.ИНН]="",Таблица2[Обяз должность?]=""),"",Справочник!$E$4)</f>
        <v/>
      </c>
      <c r="J298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98" s="13" t="str">
        <f>+IF(AND(Таблица2[№п/п]&lt;&gt;"",Таблица2[Имя]=""),1,"")</f>
        <v/>
      </c>
      <c r="L298" s="13" t="str">
        <f>+IF(AND(Таблица2[№п/п]&lt;&gt;"",Таблица2[ИНН]=""),1,"")</f>
        <v/>
      </c>
      <c r="M298" t="str">
        <f>+IF(AND(Таблица2[№п/п]&lt;&gt;"",Таблица2[Категория должности]=""),1,"")</f>
        <v/>
      </c>
      <c r="N298" s="13" t="str">
        <f>+IF(OR(Таблица2[ИНН&lt;&gt;12]&lt;&gt;"",Таблица2[КонтролЧислоИНН]&lt;&gt;""),1,"")</f>
        <v/>
      </c>
      <c r="O298" s="5" t="str">
        <f>+IF(AND(Таблица2[ИНН]&lt;&gt;"",LEN(Таблица2[ИНН])&lt;&gt;12),Справочник!$E$8,"")</f>
        <v/>
      </c>
      <c r="P298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299" spans="1:16" x14ac:dyDescent="0.25">
      <c r="A299" s="70"/>
      <c r="C299" s="68"/>
      <c r="D299" s="69"/>
      <c r="E299" s="67"/>
      <c r="F299" s="68"/>
      <c r="G299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299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299" s="13" t="str">
        <f>+IF(AND(Таблица2[Обяз.Фам]="",Таблица2[Обяз.Имя]="",Таблица2[Обяз.ИНН]="",Таблица2[Обяз должность?]=""),"",Справочник!$E$4)</f>
        <v/>
      </c>
      <c r="J299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299" s="13" t="str">
        <f>+IF(AND(Таблица2[№п/п]&lt;&gt;"",Таблица2[Имя]=""),1,"")</f>
        <v/>
      </c>
      <c r="L299" s="13" t="str">
        <f>+IF(AND(Таблица2[№п/п]&lt;&gt;"",Таблица2[ИНН]=""),1,"")</f>
        <v/>
      </c>
      <c r="M299" t="str">
        <f>+IF(AND(Таблица2[№п/п]&lt;&gt;"",Таблица2[Категория должности]=""),1,"")</f>
        <v/>
      </c>
      <c r="N299" s="13" t="str">
        <f>+IF(OR(Таблица2[ИНН&lt;&gt;12]&lt;&gt;"",Таблица2[КонтролЧислоИНН]&lt;&gt;""),1,"")</f>
        <v/>
      </c>
      <c r="O299" s="5" t="str">
        <f>+IF(AND(Таблица2[ИНН]&lt;&gt;"",LEN(Таблица2[ИНН])&lt;&gt;12),Справочник!$E$8,"")</f>
        <v/>
      </c>
      <c r="P299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300" spans="1:16" x14ac:dyDescent="0.25">
      <c r="A300" s="70"/>
      <c r="C300" s="68"/>
      <c r="D300" s="69"/>
      <c r="E300" s="67"/>
      <c r="F300" s="68"/>
      <c r="G300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300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300" s="13" t="str">
        <f>+IF(AND(Таблица2[Обяз.Фам]="",Таблица2[Обяз.Имя]="",Таблица2[Обяз.ИНН]="",Таблица2[Обяз должность?]=""),"",Справочник!$E$4)</f>
        <v/>
      </c>
      <c r="J300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300" s="13" t="str">
        <f>+IF(AND(Таблица2[№п/п]&lt;&gt;"",Таблица2[Имя]=""),1,"")</f>
        <v/>
      </c>
      <c r="L300" s="13" t="str">
        <f>+IF(AND(Таблица2[№п/п]&lt;&gt;"",Таблица2[ИНН]=""),1,"")</f>
        <v/>
      </c>
      <c r="M300" t="str">
        <f>+IF(AND(Таблица2[№п/п]&lt;&gt;"",Таблица2[Категория должности]=""),1,"")</f>
        <v/>
      </c>
      <c r="N300" s="13" t="str">
        <f>+IF(OR(Таблица2[ИНН&lt;&gt;12]&lt;&gt;"",Таблица2[КонтролЧислоИНН]&lt;&gt;""),1,"")</f>
        <v/>
      </c>
      <c r="O300" s="5" t="str">
        <f>+IF(AND(Таблица2[ИНН]&lt;&gt;"",LEN(Таблица2[ИНН])&lt;&gt;12),Справочник!$E$8,"")</f>
        <v/>
      </c>
      <c r="P300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  <row r="301" spans="1:16" x14ac:dyDescent="0.25">
      <c r="A301" s="70"/>
      <c r="C301" s="68"/>
      <c r="D301" s="69"/>
      <c r="E301" s="67"/>
      <c r="F301" s="68"/>
      <c r="G301" s="6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(сумма)]&amp;Таблица2[ИНН&lt;&gt;12]&amp;Таблица2[КонтролЧислоИНН],Справочник!$E$21),"")</f>
        <v/>
      </c>
      <c r="H301" s="66">
        <f>+IF(OR(Таблица2[[#This Row],[№п/п]]&lt;&gt;"",Таблица2[[#This Row],[Фамилия]]&lt;&gt;"",Таблица2[[#This Row],[Имя]]&lt;&gt;"",Таблица2[[#This Row],[Отчество]]&lt;&gt;"",Таблица2[[#This Row],[ИНН]]&lt;&gt;"",Таблица2[[#This Row],[Категория должности]]&lt;&gt;""),1,0)</f>
        <v>0</v>
      </c>
      <c r="I301" s="13" t="str">
        <f>+IF(AND(Таблица2[Обяз.Фам]="",Таблица2[Обяз.Имя]="",Таблица2[Обяз.ИНН]="",Таблица2[Обяз должность?]=""),"",Справочник!$E$4)</f>
        <v/>
      </c>
      <c r="J301" s="13" t="str">
        <f>+IF(AND(Таблица2[Фамилия]="",OR(Таблица2[№п/п]&lt;&gt;"",Таблица2[Имя]&lt;&gt;"",Таблица2[Отчество]&lt;&gt;"",Таблица2[ИНН]&lt;&gt;"",Таблица2[Категория должности]&lt;&gt;"")),1,"")</f>
        <v/>
      </c>
      <c r="K301" s="13" t="str">
        <f>+IF(AND(Таблица2[№п/п]&lt;&gt;"",Таблица2[Имя]=""),1,"")</f>
        <v/>
      </c>
      <c r="L301" s="13" t="str">
        <f>+IF(AND(Таблица2[№п/п]&lt;&gt;"",Таблица2[ИНН]=""),1,"")</f>
        <v/>
      </c>
      <c r="M301" t="str">
        <f>+IF(AND(Таблица2[№п/п]&lt;&gt;"",Таблица2[Категория должности]=""),1,"")</f>
        <v/>
      </c>
      <c r="N301" s="13" t="str">
        <f>+IF(OR(Таблица2[ИНН&lt;&gt;12]&lt;&gt;"",Таблица2[КонтролЧислоИНН]&lt;&gt;""),1,"")</f>
        <v/>
      </c>
      <c r="O301" s="5" t="str">
        <f>+IF(AND(Таблица2[ИНН]&lt;&gt;"",LEN(Таблица2[ИНН])&lt;&gt;12),Справочник!$E$8,"")</f>
        <v/>
      </c>
      <c r="P301" s="65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</row>
  </sheetData>
  <sheetProtection formatRows="0" insertRows="0" autoFilter="0" pivotTables="0"/>
  <conditionalFormatting sqref="B2:B301">
    <cfRule type="expression" dxfId="30" priority="2">
      <formula>IF(J2=1,1,0)</formula>
    </cfRule>
    <cfRule type="expression" dxfId="29" priority="3">
      <formula>IF($J2&lt;&gt;"",1,0)</formula>
    </cfRule>
  </conditionalFormatting>
  <conditionalFormatting sqref="C2:C301">
    <cfRule type="expression" dxfId="28" priority="4">
      <formula>IF(AND(B2&lt;&gt;"",C2=""),1,0)</formula>
    </cfRule>
  </conditionalFormatting>
  <conditionalFormatting sqref="A2:A301">
    <cfRule type="expression" dxfId="27" priority="1">
      <formula>IF(AND(B2&lt;&gt;"",A2=""),1,0)</formula>
    </cfRule>
  </conditionalFormatting>
  <conditionalFormatting sqref="C2:C301">
    <cfRule type="expression" dxfId="26" priority="18">
      <formula>IF($K2&lt;&gt;"",1,0)</formula>
    </cfRule>
  </conditionalFormatting>
  <conditionalFormatting sqref="F2:F301">
    <cfRule type="expression" dxfId="25" priority="64">
      <formula>IF(AND(E2&lt;&gt;"",F2=""),1,0)</formula>
    </cfRule>
  </conditionalFormatting>
  <conditionalFormatting sqref="E2:E301">
    <cfRule type="expression" dxfId="24" priority="65">
      <formula>IF(AND(B2&lt;&gt;"",E2=""),1,0)</formula>
    </cfRule>
    <cfRule type="expression" dxfId="23" priority="66">
      <formula>IF(OR($L2&lt;&gt;"",$O2&lt;&gt;"",$P2&lt;&gt;""),1,0)</formula>
    </cfRule>
  </conditionalFormatting>
  <dataValidations count="1">
    <dataValidation type="list" allowBlank="1" showInputMessage="1" showErrorMessage="1" sqref="F2:F301">
      <formula1>Должности</formula1>
    </dataValidation>
  </dataValidations>
  <pageMargins left="0.7" right="0.7" top="0.75" bottom="0.75" header="0.3" footer="0.3"/>
  <pageSetup paperSize="9" scale="1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C18"/>
  <sheetViews>
    <sheetView workbookViewId="0">
      <selection activeCell="B19" sqref="B19"/>
    </sheetView>
  </sheetViews>
  <sheetFormatPr defaultRowHeight="15" x14ac:dyDescent="0.25"/>
  <cols>
    <col min="2" max="2" width="82.7109375" customWidth="1"/>
  </cols>
  <sheetData>
    <row r="1" spans="1:3" x14ac:dyDescent="0.25">
      <c r="A1">
        <f>+ROW()</f>
        <v>1</v>
      </c>
      <c r="B1" t="s">
        <v>511</v>
      </c>
      <c r="C1" t="s">
        <v>538</v>
      </c>
    </row>
    <row r="2" spans="1:3" x14ac:dyDescent="0.25">
      <c r="A2">
        <f t="shared" ref="A2:A18" si="0">+ROW()</f>
        <v>2</v>
      </c>
      <c r="B2" t="s">
        <v>512</v>
      </c>
      <c r="C2" t="s">
        <v>538</v>
      </c>
    </row>
    <row r="3" spans="1:3" x14ac:dyDescent="0.25">
      <c r="A3">
        <f t="shared" si="0"/>
        <v>3</v>
      </c>
      <c r="B3" t="s">
        <v>515</v>
      </c>
      <c r="C3" t="s">
        <v>538</v>
      </c>
    </row>
    <row r="4" spans="1:3" x14ac:dyDescent="0.25">
      <c r="A4">
        <f t="shared" si="0"/>
        <v>4</v>
      </c>
      <c r="B4" t="s">
        <v>518</v>
      </c>
      <c r="C4" t="s">
        <v>538</v>
      </c>
    </row>
    <row r="5" spans="1:3" x14ac:dyDescent="0.25">
      <c r="A5">
        <f t="shared" si="0"/>
        <v>5</v>
      </c>
      <c r="B5" t="s">
        <v>520</v>
      </c>
      <c r="C5" t="s">
        <v>538</v>
      </c>
    </row>
    <row r="6" spans="1:3" x14ac:dyDescent="0.25">
      <c r="A6">
        <f t="shared" si="0"/>
        <v>6</v>
      </c>
      <c r="B6" t="s">
        <v>521</v>
      </c>
      <c r="C6" t="s">
        <v>538</v>
      </c>
    </row>
    <row r="7" spans="1:3" x14ac:dyDescent="0.25">
      <c r="A7">
        <f t="shared" si="0"/>
        <v>7</v>
      </c>
      <c r="B7" t="s">
        <v>522</v>
      </c>
      <c r="C7" t="s">
        <v>538</v>
      </c>
    </row>
    <row r="8" spans="1:3" x14ac:dyDescent="0.25">
      <c r="A8">
        <f t="shared" si="0"/>
        <v>8</v>
      </c>
      <c r="B8" t="s">
        <v>528</v>
      </c>
      <c r="C8" t="s">
        <v>538</v>
      </c>
    </row>
    <row r="9" spans="1:3" x14ac:dyDescent="0.25">
      <c r="A9">
        <f t="shared" si="0"/>
        <v>9</v>
      </c>
      <c r="B9" t="s">
        <v>533</v>
      </c>
      <c r="C9" t="s">
        <v>538</v>
      </c>
    </row>
    <row r="10" spans="1:3" x14ac:dyDescent="0.25">
      <c r="A10">
        <f t="shared" si="0"/>
        <v>10</v>
      </c>
      <c r="B10" t="s">
        <v>544</v>
      </c>
      <c r="C10" t="s">
        <v>539</v>
      </c>
    </row>
    <row r="11" spans="1:3" x14ac:dyDescent="0.25">
      <c r="A11">
        <f t="shared" si="0"/>
        <v>11</v>
      </c>
      <c r="B11" t="s">
        <v>545</v>
      </c>
      <c r="C11" t="s">
        <v>539</v>
      </c>
    </row>
    <row r="12" spans="1:3" x14ac:dyDescent="0.25">
      <c r="A12">
        <f t="shared" si="0"/>
        <v>12</v>
      </c>
      <c r="B12" t="s">
        <v>546</v>
      </c>
      <c r="C12" t="s">
        <v>539</v>
      </c>
    </row>
    <row r="13" spans="1:3" x14ac:dyDescent="0.25">
      <c r="A13">
        <f t="shared" si="0"/>
        <v>13</v>
      </c>
      <c r="B13" t="s">
        <v>555</v>
      </c>
      <c r="C13" t="s">
        <v>539</v>
      </c>
    </row>
    <row r="14" spans="1:3" x14ac:dyDescent="0.25">
      <c r="A14">
        <f t="shared" si="0"/>
        <v>14</v>
      </c>
      <c r="B14" t="s">
        <v>556</v>
      </c>
      <c r="C14" s="84">
        <v>0.21</v>
      </c>
    </row>
    <row r="15" spans="1:3" x14ac:dyDescent="0.25">
      <c r="A15">
        <f t="shared" si="0"/>
        <v>15</v>
      </c>
      <c r="B15" t="s">
        <v>557</v>
      </c>
      <c r="C15" t="s">
        <v>558</v>
      </c>
    </row>
    <row r="16" spans="1:3" x14ac:dyDescent="0.25">
      <c r="A16">
        <f t="shared" si="0"/>
        <v>16</v>
      </c>
      <c r="B16" t="s">
        <v>559</v>
      </c>
      <c r="C16" t="s">
        <v>558</v>
      </c>
    </row>
    <row r="17" spans="1:3" x14ac:dyDescent="0.25">
      <c r="A17">
        <f t="shared" si="0"/>
        <v>17</v>
      </c>
      <c r="B17" t="s">
        <v>560</v>
      </c>
      <c r="C17" t="s">
        <v>558</v>
      </c>
    </row>
    <row r="18" spans="1:3" x14ac:dyDescent="0.25">
      <c r="A18">
        <f t="shared" si="0"/>
        <v>18</v>
      </c>
      <c r="B18" t="s">
        <v>565</v>
      </c>
      <c r="C18" t="s">
        <v>564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D8"/>
  <sheetViews>
    <sheetView workbookViewId="0">
      <selection activeCell="C17" sqref="C17"/>
    </sheetView>
  </sheetViews>
  <sheetFormatPr defaultRowHeight="15" x14ac:dyDescent="0.25"/>
  <cols>
    <col min="1" max="1" width="16.85546875" customWidth="1"/>
    <col min="2" max="2" width="74.28515625" bestFit="1" customWidth="1"/>
    <col min="3" max="3" width="18.140625" customWidth="1"/>
    <col min="4" max="4" width="29.5703125" customWidth="1"/>
  </cols>
  <sheetData>
    <row r="1" spans="1:4" x14ac:dyDescent="0.25">
      <c r="A1" t="s">
        <v>504</v>
      </c>
      <c r="B1" t="s">
        <v>505</v>
      </c>
      <c r="C1" t="s">
        <v>506</v>
      </c>
      <c r="D1" t="s">
        <v>507</v>
      </c>
    </row>
    <row r="2" spans="1:4" x14ac:dyDescent="0.25">
      <c r="A2" t="s">
        <v>508</v>
      </c>
      <c r="B2" t="s">
        <v>509</v>
      </c>
      <c r="C2" t="s">
        <v>510</v>
      </c>
    </row>
    <row r="3" spans="1:4" x14ac:dyDescent="0.25">
      <c r="A3" t="s">
        <v>508</v>
      </c>
      <c r="B3" t="s">
        <v>513</v>
      </c>
      <c r="C3" t="s">
        <v>510</v>
      </c>
    </row>
    <row r="4" spans="1:4" x14ac:dyDescent="0.25">
      <c r="A4" t="s">
        <v>508</v>
      </c>
      <c r="B4" t="s">
        <v>514</v>
      </c>
      <c r="C4" t="s">
        <v>510</v>
      </c>
    </row>
    <row r="5" spans="1:4" x14ac:dyDescent="0.25">
      <c r="A5" t="s">
        <v>508</v>
      </c>
      <c r="B5" t="s">
        <v>517</v>
      </c>
      <c r="C5" t="s">
        <v>510</v>
      </c>
    </row>
    <row r="6" spans="1:4" x14ac:dyDescent="0.25">
      <c r="A6" t="s">
        <v>508</v>
      </c>
      <c r="B6" t="s">
        <v>519</v>
      </c>
      <c r="C6" t="s">
        <v>510</v>
      </c>
    </row>
    <row r="7" spans="1:4" ht="60" x14ac:dyDescent="0.25">
      <c r="A7" t="s">
        <v>508</v>
      </c>
      <c r="B7" s="3" t="s">
        <v>523</v>
      </c>
      <c r="C7" t="s">
        <v>510</v>
      </c>
    </row>
    <row r="8" spans="1:4" ht="60" x14ac:dyDescent="0.25">
      <c r="A8" t="s">
        <v>508</v>
      </c>
      <c r="B8" s="3" t="s">
        <v>525</v>
      </c>
      <c r="C8" t="s">
        <v>524</v>
      </c>
      <c r="D8" s="3" t="s">
        <v>527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D100"/>
  <sheetViews>
    <sheetView workbookViewId="0"/>
  </sheetViews>
  <sheetFormatPr defaultRowHeight="15" x14ac:dyDescent="0.25"/>
  <cols>
    <col min="2" max="2" width="125" customWidth="1"/>
    <col min="3" max="3" width="22" customWidth="1"/>
    <col min="4" max="4" width="30.85546875" style="1" customWidth="1"/>
  </cols>
  <sheetData>
    <row r="1" spans="1:4" x14ac:dyDescent="0.25">
      <c r="A1" t="s">
        <v>15</v>
      </c>
      <c r="B1" s="2" t="s">
        <v>7</v>
      </c>
      <c r="C1" s="2" t="s">
        <v>429</v>
      </c>
      <c r="D1" s="1" t="s">
        <v>418</v>
      </c>
    </row>
    <row r="2" spans="1:4" x14ac:dyDescent="0.25">
      <c r="A2" s="12"/>
      <c r="B2" s="12"/>
      <c r="C2" s="53"/>
      <c r="D2" s="13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Справочник!$E$21))</f>
        <v/>
      </c>
    </row>
    <row r="3" spans="1:4" x14ac:dyDescent="0.25">
      <c r="A3" s="12"/>
      <c r="B3" s="12"/>
      <c r="C3" s="53"/>
      <c r="D3" s="13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Справочник!$E$21))</f>
        <v/>
      </c>
    </row>
    <row r="4" spans="1:4" x14ac:dyDescent="0.25">
      <c r="A4" s="12"/>
      <c r="B4" s="12"/>
      <c r="C4" s="53"/>
      <c r="D4" s="13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Справочник!$E$21))</f>
        <v/>
      </c>
    </row>
    <row r="5" spans="1:4" x14ac:dyDescent="0.25">
      <c r="A5" s="12"/>
      <c r="B5" s="12"/>
      <c r="C5" s="53"/>
      <c r="D5" s="13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Справочник!$E$21))</f>
        <v/>
      </c>
    </row>
    <row r="6" spans="1:4" x14ac:dyDescent="0.25">
      <c r="A6" s="12"/>
      <c r="B6" s="12"/>
      <c r="C6" s="53"/>
      <c r="D6" s="13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Справочник!$E$21))</f>
        <v/>
      </c>
    </row>
    <row r="7" spans="1:4" x14ac:dyDescent="0.25">
      <c r="A7" s="12"/>
      <c r="B7" s="12"/>
      <c r="C7" s="53"/>
      <c r="D7" s="13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Справочник!$E$21))</f>
        <v/>
      </c>
    </row>
    <row r="8" spans="1:4" x14ac:dyDescent="0.25">
      <c r="A8" s="12"/>
      <c r="B8" s="12"/>
      <c r="C8" s="53"/>
      <c r="D8" s="13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Справочник!$E$21))</f>
        <v/>
      </c>
    </row>
    <row r="9" spans="1:4" x14ac:dyDescent="0.25">
      <c r="A9" s="12"/>
      <c r="B9" s="12"/>
      <c r="C9" s="53"/>
      <c r="D9" s="13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Справочник!$E$21))</f>
        <v/>
      </c>
    </row>
    <row r="10" spans="1:4" x14ac:dyDescent="0.25">
      <c r="A10" s="12"/>
      <c r="B10" s="12"/>
      <c r="C10" s="53"/>
      <c r="D10" s="13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Справочник!$E$21))</f>
        <v/>
      </c>
    </row>
    <row r="11" spans="1:4" x14ac:dyDescent="0.25">
      <c r="A11" s="12"/>
      <c r="B11" s="12"/>
      <c r="C11" s="53"/>
      <c r="D11" s="13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Справочник!$E$21))</f>
        <v/>
      </c>
    </row>
    <row r="12" spans="1:4" x14ac:dyDescent="0.25">
      <c r="A12" s="12"/>
      <c r="B12" s="12"/>
      <c r="C12" s="53"/>
      <c r="D12" s="13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Справочник!$E$21))</f>
        <v/>
      </c>
    </row>
    <row r="13" spans="1:4" x14ac:dyDescent="0.25">
      <c r="A13" s="12"/>
      <c r="B13" s="12"/>
      <c r="C13" s="53"/>
      <c r="D13" s="13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Справочник!$E$21))</f>
        <v/>
      </c>
    </row>
    <row r="14" spans="1:4" x14ac:dyDescent="0.25">
      <c r="A14" s="12"/>
      <c r="B14" s="12"/>
      <c r="C14" s="53"/>
      <c r="D14" s="13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Справочник!$E$21))</f>
        <v/>
      </c>
    </row>
    <row r="15" spans="1:4" x14ac:dyDescent="0.25">
      <c r="A15" s="12"/>
      <c r="B15" s="12"/>
      <c r="C15" s="53"/>
      <c r="D15" s="13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Справочник!$E$21))</f>
        <v/>
      </c>
    </row>
    <row r="16" spans="1:4" x14ac:dyDescent="0.25">
      <c r="A16" s="12"/>
      <c r="B16" s="12"/>
      <c r="C16" s="53"/>
      <c r="D16" s="13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Справочник!$E$21))</f>
        <v/>
      </c>
    </row>
    <row r="17" spans="1:4" x14ac:dyDescent="0.25">
      <c r="A17" s="12"/>
      <c r="B17" s="12"/>
      <c r="C17" s="53"/>
      <c r="D17" s="13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Справочник!$E$21))</f>
        <v/>
      </c>
    </row>
    <row r="18" spans="1:4" x14ac:dyDescent="0.25">
      <c r="A18" s="12"/>
      <c r="B18" s="12"/>
      <c r="C18" s="53"/>
      <c r="D18" s="13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Справочник!$E$21))</f>
        <v/>
      </c>
    </row>
    <row r="19" spans="1:4" x14ac:dyDescent="0.25">
      <c r="A19" s="12"/>
      <c r="B19" s="12"/>
      <c r="C19" s="53"/>
      <c r="D19" s="13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Справочник!$E$21))</f>
        <v/>
      </c>
    </row>
    <row r="20" spans="1:4" x14ac:dyDescent="0.25">
      <c r="A20" s="12"/>
      <c r="B20" s="12"/>
      <c r="C20" s="53"/>
      <c r="D20" s="13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Справочник!$E$21))</f>
        <v/>
      </c>
    </row>
    <row r="21" spans="1:4" x14ac:dyDescent="0.25">
      <c r="A21" s="12"/>
      <c r="B21" s="12"/>
      <c r="C21" s="53"/>
      <c r="D21" s="13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Справочник!$E$21))</f>
        <v/>
      </c>
    </row>
    <row r="22" spans="1:4" x14ac:dyDescent="0.25">
      <c r="A22" s="12"/>
      <c r="B22" s="12"/>
      <c r="C22" s="53"/>
      <c r="D22" s="13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Справочник!$E$21))</f>
        <v/>
      </c>
    </row>
    <row r="23" spans="1:4" x14ac:dyDescent="0.25">
      <c r="A23" s="12"/>
      <c r="B23" s="12"/>
      <c r="C23" s="53"/>
      <c r="D23" s="13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Справочник!$E$21))</f>
        <v/>
      </c>
    </row>
    <row r="24" spans="1:4" x14ac:dyDescent="0.25">
      <c r="A24" s="12"/>
      <c r="B24" s="12"/>
      <c r="C24" s="53"/>
      <c r="D24" s="13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Справочник!$E$21))</f>
        <v/>
      </c>
    </row>
    <row r="25" spans="1:4" x14ac:dyDescent="0.25">
      <c r="A25" s="12"/>
      <c r="B25" s="12"/>
      <c r="C25" s="53"/>
      <c r="D25" s="13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Справочник!$E$21))</f>
        <v/>
      </c>
    </row>
    <row r="26" spans="1:4" x14ac:dyDescent="0.25">
      <c r="A26" s="12"/>
      <c r="B26" s="12"/>
      <c r="C26" s="53"/>
      <c r="D26" s="13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Справочник!$E$21))</f>
        <v/>
      </c>
    </row>
    <row r="27" spans="1:4" x14ac:dyDescent="0.25">
      <c r="A27" s="12"/>
      <c r="B27" s="12"/>
      <c r="C27" s="53"/>
      <c r="D27" s="13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Справочник!$E$21))</f>
        <v/>
      </c>
    </row>
    <row r="28" spans="1:4" x14ac:dyDescent="0.25">
      <c r="A28" s="12"/>
      <c r="B28" s="12"/>
      <c r="C28" s="53"/>
      <c r="D28" s="13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Справочник!$E$21))</f>
        <v/>
      </c>
    </row>
    <row r="29" spans="1:4" x14ac:dyDescent="0.25">
      <c r="A29" s="12"/>
      <c r="B29" s="12"/>
      <c r="C29" s="53"/>
      <c r="D29" s="13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Справочник!$E$21))</f>
        <v/>
      </c>
    </row>
    <row r="30" spans="1:4" x14ac:dyDescent="0.25">
      <c r="A30" s="12"/>
      <c r="B30" s="12"/>
      <c r="C30" s="53"/>
      <c r="D30" s="13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Справочник!$E$21))</f>
        <v/>
      </c>
    </row>
    <row r="31" spans="1:4" x14ac:dyDescent="0.25">
      <c r="A31" s="12"/>
      <c r="B31" s="12"/>
      <c r="C31" s="53"/>
      <c r="D31" s="13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Справочник!$E$21))</f>
        <v/>
      </c>
    </row>
    <row r="32" spans="1:4" x14ac:dyDescent="0.25">
      <c r="A32" s="12"/>
      <c r="B32" s="12"/>
      <c r="C32" s="53"/>
      <c r="D32" s="13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Справочник!$E$21))</f>
        <v/>
      </c>
    </row>
    <row r="33" spans="1:4" x14ac:dyDescent="0.25">
      <c r="A33" s="12"/>
      <c r="B33" s="12"/>
      <c r="C33" s="53"/>
      <c r="D33" s="13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Справочник!$E$21))</f>
        <v/>
      </c>
    </row>
    <row r="34" spans="1:4" x14ac:dyDescent="0.25">
      <c r="A34" s="12"/>
      <c r="B34" s="12"/>
      <c r="C34" s="53"/>
      <c r="D34" s="13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Справочник!$E$21))</f>
        <v/>
      </c>
    </row>
    <row r="35" spans="1:4" x14ac:dyDescent="0.25">
      <c r="A35" s="12"/>
      <c r="B35" s="12"/>
      <c r="C35" s="53"/>
      <c r="D35" s="13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Справочник!$E$21))</f>
        <v/>
      </c>
    </row>
    <row r="36" spans="1:4" x14ac:dyDescent="0.25">
      <c r="A36" s="12"/>
      <c r="B36" s="12"/>
      <c r="C36" s="53"/>
      <c r="D36" s="13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Справочник!$E$21))</f>
        <v/>
      </c>
    </row>
    <row r="37" spans="1:4" x14ac:dyDescent="0.25">
      <c r="A37" s="12"/>
      <c r="B37" s="12"/>
      <c r="C37" s="53"/>
      <c r="D37" s="13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Справочник!$E$21))</f>
        <v/>
      </c>
    </row>
    <row r="38" spans="1:4" x14ac:dyDescent="0.25">
      <c r="A38" s="12"/>
      <c r="B38" s="12"/>
      <c r="C38" s="53"/>
      <c r="D38" s="13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Справочник!$E$21))</f>
        <v/>
      </c>
    </row>
    <row r="39" spans="1:4" x14ac:dyDescent="0.25">
      <c r="A39" s="12"/>
      <c r="B39" s="12"/>
      <c r="C39" s="53"/>
      <c r="D39" s="13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Справочник!$E$21))</f>
        <v/>
      </c>
    </row>
    <row r="40" spans="1:4" x14ac:dyDescent="0.25">
      <c r="A40" s="12"/>
      <c r="B40" s="12"/>
      <c r="C40" s="53"/>
      <c r="D40" s="13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Справочник!$E$21))</f>
        <v/>
      </c>
    </row>
    <row r="41" spans="1:4" x14ac:dyDescent="0.25">
      <c r="A41" s="12"/>
      <c r="B41" s="12"/>
      <c r="C41" s="53"/>
      <c r="D41" s="13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Справочник!$E$21))</f>
        <v/>
      </c>
    </row>
    <row r="42" spans="1:4" x14ac:dyDescent="0.25">
      <c r="A42" s="12"/>
      <c r="B42" s="12"/>
      <c r="C42" s="53"/>
      <c r="D42" s="13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Справочник!$E$21))</f>
        <v/>
      </c>
    </row>
    <row r="43" spans="1:4" x14ac:dyDescent="0.25">
      <c r="A43" s="12"/>
      <c r="B43" s="12"/>
      <c r="C43" s="53"/>
      <c r="D43" s="13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Справочник!$E$21))</f>
        <v/>
      </c>
    </row>
    <row r="44" spans="1:4" x14ac:dyDescent="0.25">
      <c r="A44" s="12"/>
      <c r="B44" s="12"/>
      <c r="C44" s="53"/>
      <c r="D44" s="13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Справочник!$E$21))</f>
        <v/>
      </c>
    </row>
    <row r="45" spans="1:4" x14ac:dyDescent="0.25">
      <c r="A45" s="12"/>
      <c r="B45" s="12"/>
      <c r="C45" s="53"/>
      <c r="D45" s="13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Справочник!$E$21))</f>
        <v/>
      </c>
    </row>
    <row r="46" spans="1:4" x14ac:dyDescent="0.25">
      <c r="A46" s="12"/>
      <c r="B46" s="12"/>
      <c r="C46" s="53"/>
      <c r="D46" s="13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Справочник!$E$21))</f>
        <v/>
      </c>
    </row>
    <row r="47" spans="1:4" x14ac:dyDescent="0.25">
      <c r="A47" s="12"/>
      <c r="B47" s="12"/>
      <c r="C47" s="53"/>
      <c r="D47" s="13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Справочник!$E$21))</f>
        <v/>
      </c>
    </row>
    <row r="48" spans="1:4" x14ac:dyDescent="0.25">
      <c r="A48" s="12"/>
      <c r="B48" s="12"/>
      <c r="C48" s="53"/>
      <c r="D48" s="13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Справочник!$E$21))</f>
        <v/>
      </c>
    </row>
    <row r="49" spans="1:4" x14ac:dyDescent="0.25">
      <c r="A49" s="12"/>
      <c r="B49" s="12"/>
      <c r="C49" s="53"/>
      <c r="D49" s="13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Справочник!$E$21))</f>
        <v/>
      </c>
    </row>
    <row r="50" spans="1:4" x14ac:dyDescent="0.25">
      <c r="A50" s="12"/>
      <c r="B50" s="12"/>
      <c r="C50" s="53"/>
      <c r="D50" s="13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Справочник!$E$21))</f>
        <v/>
      </c>
    </row>
    <row r="51" spans="1:4" x14ac:dyDescent="0.25">
      <c r="A51" s="12"/>
      <c r="B51" s="12"/>
      <c r="C51" s="53"/>
      <c r="D51" s="13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Справочник!$E$21))</f>
        <v/>
      </c>
    </row>
    <row r="52" spans="1:4" x14ac:dyDescent="0.25">
      <c r="A52" s="12"/>
      <c r="B52" s="12"/>
      <c r="C52" s="53"/>
      <c r="D52" s="13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Справочник!$E$21))</f>
        <v/>
      </c>
    </row>
    <row r="53" spans="1:4" x14ac:dyDescent="0.25">
      <c r="A53" s="12"/>
      <c r="B53" s="12"/>
      <c r="C53" s="53"/>
      <c r="D53" s="13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Справочник!$E$21))</f>
        <v/>
      </c>
    </row>
    <row r="54" spans="1:4" x14ac:dyDescent="0.25">
      <c r="A54" s="12"/>
      <c r="B54" s="12"/>
      <c r="C54" s="53"/>
      <c r="D54" s="13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Справочник!$E$21))</f>
        <v/>
      </c>
    </row>
    <row r="55" spans="1:4" x14ac:dyDescent="0.25">
      <c r="A55" s="12"/>
      <c r="B55" s="12"/>
      <c r="C55" s="53"/>
      <c r="D55" s="13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Справочник!$E$21))</f>
        <v/>
      </c>
    </row>
    <row r="56" spans="1:4" x14ac:dyDescent="0.25">
      <c r="A56" s="12"/>
      <c r="B56" s="12"/>
      <c r="C56" s="53"/>
      <c r="D56" s="13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Справочник!$E$21))</f>
        <v/>
      </c>
    </row>
    <row r="57" spans="1:4" x14ac:dyDescent="0.25">
      <c r="A57" s="12"/>
      <c r="B57" s="12"/>
      <c r="C57" s="53"/>
      <c r="D57" s="13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Справочник!$E$21))</f>
        <v/>
      </c>
    </row>
    <row r="58" spans="1:4" x14ac:dyDescent="0.25">
      <c r="A58" s="12"/>
      <c r="B58" s="12"/>
      <c r="C58" s="53"/>
      <c r="D58" s="13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Справочник!$E$21))</f>
        <v/>
      </c>
    </row>
    <row r="59" spans="1:4" x14ac:dyDescent="0.25">
      <c r="A59" s="12"/>
      <c r="B59" s="12"/>
      <c r="C59" s="53"/>
      <c r="D59" s="13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Справочник!$E$21))</f>
        <v/>
      </c>
    </row>
    <row r="60" spans="1:4" x14ac:dyDescent="0.25">
      <c r="A60" s="12"/>
      <c r="B60" s="12"/>
      <c r="C60" s="53"/>
      <c r="D60" s="13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Справочник!$E$21))</f>
        <v/>
      </c>
    </row>
    <row r="61" spans="1:4" x14ac:dyDescent="0.25">
      <c r="A61" s="12"/>
      <c r="B61" s="12"/>
      <c r="C61" s="53"/>
      <c r="D61" s="13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Справочник!$E$21))</f>
        <v/>
      </c>
    </row>
    <row r="62" spans="1:4" x14ac:dyDescent="0.25">
      <c r="A62" s="12"/>
      <c r="B62" s="12"/>
      <c r="C62" s="53"/>
      <c r="D62" s="13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Справочник!$E$21))</f>
        <v/>
      </c>
    </row>
    <row r="63" spans="1:4" x14ac:dyDescent="0.25">
      <c r="A63" s="12"/>
      <c r="B63" s="12"/>
      <c r="C63" s="53"/>
      <c r="D63" s="13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Справочник!$E$21))</f>
        <v/>
      </c>
    </row>
    <row r="64" spans="1:4" x14ac:dyDescent="0.25">
      <c r="A64" s="12"/>
      <c r="B64" s="12"/>
      <c r="C64" s="53"/>
      <c r="D64" s="13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Справочник!$E$21))</f>
        <v/>
      </c>
    </row>
    <row r="65" spans="1:4" x14ac:dyDescent="0.25">
      <c r="A65" s="12"/>
      <c r="B65" s="12"/>
      <c r="C65" s="53"/>
      <c r="D65" s="13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Справочник!$E$21))</f>
        <v/>
      </c>
    </row>
    <row r="66" spans="1:4" x14ac:dyDescent="0.25">
      <c r="A66" s="12"/>
      <c r="B66" s="12"/>
      <c r="C66" s="53"/>
      <c r="D66" s="13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Справочник!$E$21))</f>
        <v/>
      </c>
    </row>
    <row r="67" spans="1:4" x14ac:dyDescent="0.25">
      <c r="A67" s="12"/>
      <c r="B67" s="12"/>
      <c r="C67" s="53"/>
      <c r="D67" s="13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Справочник!$E$21))</f>
        <v/>
      </c>
    </row>
    <row r="68" spans="1:4" x14ac:dyDescent="0.25">
      <c r="A68" s="12"/>
      <c r="B68" s="12"/>
      <c r="C68" s="53"/>
      <c r="D68" s="13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Справочник!$E$21))</f>
        <v/>
      </c>
    </row>
    <row r="69" spans="1:4" x14ac:dyDescent="0.25">
      <c r="A69" s="12"/>
      <c r="B69" s="12"/>
      <c r="C69" s="53"/>
      <c r="D69" s="13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Справочник!$E$21))</f>
        <v/>
      </c>
    </row>
    <row r="70" spans="1:4" x14ac:dyDescent="0.25">
      <c r="A70" s="12"/>
      <c r="B70" s="12"/>
      <c r="C70" s="53"/>
      <c r="D70" s="13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Справочник!$E$21))</f>
        <v/>
      </c>
    </row>
    <row r="71" spans="1:4" x14ac:dyDescent="0.25">
      <c r="A71" s="12"/>
      <c r="B71" s="12"/>
      <c r="C71" s="53"/>
      <c r="D71" s="13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Справочник!$E$21))</f>
        <v/>
      </c>
    </row>
    <row r="72" spans="1:4" x14ac:dyDescent="0.25">
      <c r="A72" s="12"/>
      <c r="B72" s="12"/>
      <c r="C72" s="53"/>
      <c r="D72" s="13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Справочник!$E$21))</f>
        <v/>
      </c>
    </row>
    <row r="73" spans="1:4" x14ac:dyDescent="0.25">
      <c r="A73" s="12"/>
      <c r="B73" s="12"/>
      <c r="C73" s="53"/>
      <c r="D73" s="13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Справочник!$E$21))</f>
        <v/>
      </c>
    </row>
    <row r="74" spans="1:4" x14ac:dyDescent="0.25">
      <c r="A74" s="12"/>
      <c r="B74" s="12"/>
      <c r="C74" s="53"/>
      <c r="D74" s="13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Справочник!$E$21))</f>
        <v/>
      </c>
    </row>
    <row r="75" spans="1:4" x14ac:dyDescent="0.25">
      <c r="A75" s="12"/>
      <c r="B75" s="12"/>
      <c r="C75" s="53"/>
      <c r="D75" s="13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Справочник!$E$21))</f>
        <v/>
      </c>
    </row>
    <row r="76" spans="1:4" x14ac:dyDescent="0.25">
      <c r="A76" s="12"/>
      <c r="B76" s="12"/>
      <c r="C76" s="53"/>
      <c r="D76" s="13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Справочник!$E$21))</f>
        <v/>
      </c>
    </row>
    <row r="77" spans="1:4" x14ac:dyDescent="0.25">
      <c r="A77" s="12"/>
      <c r="B77" s="12"/>
      <c r="C77" s="53"/>
      <c r="D77" s="13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Справочник!$E$21))</f>
        <v/>
      </c>
    </row>
    <row r="78" spans="1:4" x14ac:dyDescent="0.25">
      <c r="A78" s="12"/>
      <c r="B78" s="12"/>
      <c r="C78" s="53"/>
      <c r="D78" s="13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Справочник!$E$21))</f>
        <v/>
      </c>
    </row>
    <row r="79" spans="1:4" x14ac:dyDescent="0.25">
      <c r="A79" s="12"/>
      <c r="B79" s="12"/>
      <c r="C79" s="53"/>
      <c r="D79" s="13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Справочник!$E$21))</f>
        <v/>
      </c>
    </row>
    <row r="80" spans="1:4" x14ac:dyDescent="0.25">
      <c r="A80" s="12"/>
      <c r="B80" s="12"/>
      <c r="C80" s="53"/>
      <c r="D80" s="13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Справочник!$E$21))</f>
        <v/>
      </c>
    </row>
    <row r="81" spans="1:4" x14ac:dyDescent="0.25">
      <c r="A81" s="12"/>
      <c r="B81" s="12"/>
      <c r="C81" s="53"/>
      <c r="D81" s="13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Справочник!$E$21))</f>
        <v/>
      </c>
    </row>
    <row r="82" spans="1:4" x14ac:dyDescent="0.25">
      <c r="A82" s="12"/>
      <c r="B82" s="12"/>
      <c r="C82" s="53"/>
      <c r="D82" s="13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Справочник!$E$21))</f>
        <v/>
      </c>
    </row>
    <row r="83" spans="1:4" x14ac:dyDescent="0.25">
      <c r="A83" s="12"/>
      <c r="B83" s="12"/>
      <c r="C83" s="53"/>
      <c r="D83" s="13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Справочник!$E$21))</f>
        <v/>
      </c>
    </row>
    <row r="84" spans="1:4" x14ac:dyDescent="0.25">
      <c r="A84" s="12"/>
      <c r="B84" s="12"/>
      <c r="C84" s="53"/>
      <c r="D84" s="13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Справочник!$E$21))</f>
        <v/>
      </c>
    </row>
    <row r="85" spans="1:4" x14ac:dyDescent="0.25">
      <c r="A85" s="12"/>
      <c r="B85" s="12"/>
      <c r="C85" s="53"/>
      <c r="D85" s="13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Справочник!$E$21))</f>
        <v/>
      </c>
    </row>
    <row r="86" spans="1:4" x14ac:dyDescent="0.25">
      <c r="A86" s="12"/>
      <c r="B86" s="12"/>
      <c r="C86" s="53"/>
      <c r="D86" s="13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Справочник!$E$21))</f>
        <v/>
      </c>
    </row>
    <row r="87" spans="1:4" x14ac:dyDescent="0.25">
      <c r="A87" s="12"/>
      <c r="B87" s="12"/>
      <c r="C87" s="53"/>
      <c r="D87" s="13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Справочник!$E$21))</f>
        <v/>
      </c>
    </row>
    <row r="88" spans="1:4" x14ac:dyDescent="0.25">
      <c r="A88" s="12"/>
      <c r="B88" s="12"/>
      <c r="C88" s="53"/>
      <c r="D88" s="13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Справочник!$E$21))</f>
        <v/>
      </c>
    </row>
    <row r="89" spans="1:4" x14ac:dyDescent="0.25">
      <c r="A89" s="12"/>
      <c r="B89" s="12"/>
      <c r="C89" s="53"/>
      <c r="D89" s="13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Справочник!$E$21))</f>
        <v/>
      </c>
    </row>
    <row r="90" spans="1:4" x14ac:dyDescent="0.25">
      <c r="A90" s="12"/>
      <c r="B90" s="12"/>
      <c r="C90" s="53"/>
      <c r="D90" s="13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Справочник!$E$21))</f>
        <v/>
      </c>
    </row>
    <row r="91" spans="1:4" x14ac:dyDescent="0.25">
      <c r="A91" s="12"/>
      <c r="B91" s="12"/>
      <c r="C91" s="53"/>
      <c r="D91" s="13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Справочник!$E$21))</f>
        <v/>
      </c>
    </row>
    <row r="92" spans="1:4" x14ac:dyDescent="0.25">
      <c r="A92" s="12"/>
      <c r="B92" s="12"/>
      <c r="C92" s="53"/>
      <c r="D92" s="13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Справочник!$E$21))</f>
        <v/>
      </c>
    </row>
    <row r="93" spans="1:4" x14ac:dyDescent="0.25">
      <c r="A93" s="12"/>
      <c r="B93" s="12"/>
      <c r="C93" s="53"/>
      <c r="D93" s="13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Справочник!$E$21))</f>
        <v/>
      </c>
    </row>
    <row r="94" spans="1:4" x14ac:dyDescent="0.25">
      <c r="A94" s="12"/>
      <c r="B94" s="12"/>
      <c r="C94" s="53"/>
      <c r="D94" s="13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Справочник!$E$21))</f>
        <v/>
      </c>
    </row>
    <row r="95" spans="1:4" x14ac:dyDescent="0.25">
      <c r="A95" s="12"/>
      <c r="B95" s="12"/>
      <c r="C95" s="53"/>
      <c r="D95" s="13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Справочник!$E$21))</f>
        <v/>
      </c>
    </row>
    <row r="96" spans="1:4" x14ac:dyDescent="0.25">
      <c r="A96" s="12"/>
      <c r="B96" s="12"/>
      <c r="C96" s="53"/>
      <c r="D96" s="13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Справочник!$E$21))</f>
        <v/>
      </c>
    </row>
    <row r="97" spans="1:4" x14ac:dyDescent="0.25">
      <c r="A97" s="12"/>
      <c r="B97" s="12"/>
      <c r="C97" s="53"/>
      <c r="D97" s="13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Справочник!$E$21))</f>
        <v/>
      </c>
    </row>
    <row r="98" spans="1:4" x14ac:dyDescent="0.25">
      <c r="A98" s="12"/>
      <c r="B98" s="12"/>
      <c r="C98" s="53"/>
      <c r="D98" s="13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Справочник!$E$21))</f>
        <v/>
      </c>
    </row>
    <row r="99" spans="1:4" x14ac:dyDescent="0.25">
      <c r="A99" s="12"/>
      <c r="B99" s="12"/>
      <c r="C99" s="53"/>
      <c r="D99" s="13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Справочник!$E$21))</f>
        <v/>
      </c>
    </row>
    <row r="100" spans="1:4" x14ac:dyDescent="0.25">
      <c r="A100" s="12"/>
      <c r="B100" s="12"/>
      <c r="C100" s="53"/>
      <c r="D100" s="13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Справочник!$E$21))</f>
        <v/>
      </c>
    </row>
  </sheetData>
  <sheetProtection password="AB12" sheet="1" scenarios="1" formatRows="0" insertRows="0" autoFilter="0"/>
  <conditionalFormatting sqref="B2:C100">
    <cfRule type="expression" dxfId="5" priority="2">
      <formula>IF(AND($A2&lt;&gt;"",$B2=""),1,0)</formula>
    </cfRule>
  </conditionalFormatting>
  <pageMargins left="0.7" right="0.7" top="0.75" bottom="0.75" header="0.3" footer="0.3"/>
  <pageSetup paperSize="9" scale="68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9" id="{9B6EE437-1A5D-48C3-8AA9-F6D20EBC5D9F}">
            <xm:f>+IF(D2&lt;&gt;Справочник!$E$21,1,0)</xm:f>
            <x14:dxf>
              <font>
                <color rgb="FFFF0000"/>
              </font>
            </x14:dxf>
          </x14:cfRule>
          <xm:sqref>D2:D100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O255"/>
  <sheetViews>
    <sheetView workbookViewId="0">
      <selection activeCell="E9" sqref="E9"/>
    </sheetView>
  </sheetViews>
  <sheetFormatPr defaultRowHeight="15" x14ac:dyDescent="0.25"/>
  <cols>
    <col min="1" max="1" width="42.5703125" customWidth="1"/>
    <col min="2" max="2" width="11.7109375" customWidth="1"/>
    <col min="3" max="3" width="80.85546875" customWidth="1"/>
    <col min="4" max="4" width="32" customWidth="1"/>
    <col min="5" max="5" width="52.42578125" customWidth="1"/>
    <col min="7" max="7" width="30.42578125" customWidth="1"/>
    <col min="9" max="9" width="14" customWidth="1"/>
    <col min="10" max="10" width="18.28515625" customWidth="1"/>
    <col min="11" max="11" width="43.42578125" customWidth="1"/>
    <col min="14" max="14" width="22.85546875" bestFit="1" customWidth="1"/>
    <col min="15" max="15" width="43.85546875" customWidth="1"/>
  </cols>
  <sheetData>
    <row r="1" spans="1:15" x14ac:dyDescent="0.25">
      <c r="A1" t="s">
        <v>23</v>
      </c>
      <c r="B1" t="s">
        <v>543</v>
      </c>
      <c r="C1" s="4" t="s">
        <v>108</v>
      </c>
      <c r="D1" s="4" t="s">
        <v>128</v>
      </c>
      <c r="E1" t="s">
        <v>404</v>
      </c>
      <c r="G1" s="7" t="s">
        <v>150</v>
      </c>
      <c r="H1" s="6" t="s">
        <v>149</v>
      </c>
      <c r="N1" t="s">
        <v>547</v>
      </c>
      <c r="O1" t="s">
        <v>554</v>
      </c>
    </row>
    <row r="2" spans="1:15" x14ac:dyDescent="0.25">
      <c r="A2" t="s">
        <v>24</v>
      </c>
      <c r="B2">
        <v>1145000</v>
      </c>
      <c r="C2" s="5" t="s">
        <v>109</v>
      </c>
      <c r="D2" s="5" t="s">
        <v>129</v>
      </c>
      <c r="E2" t="s">
        <v>148</v>
      </c>
      <c r="G2" s="8" t="s">
        <v>151</v>
      </c>
      <c r="H2" s="5">
        <v>643</v>
      </c>
      <c r="I2" s="11">
        <f ca="1">+TODAY()-4000</f>
        <v>41828</v>
      </c>
      <c r="J2" t="s">
        <v>6</v>
      </c>
      <c r="K2" t="s">
        <v>414</v>
      </c>
      <c r="M2" t="s">
        <v>416</v>
      </c>
      <c r="N2" t="s">
        <v>548</v>
      </c>
      <c r="O2" t="s">
        <v>529</v>
      </c>
    </row>
    <row r="3" spans="1:15" x14ac:dyDescent="0.25">
      <c r="A3" t="s">
        <v>25</v>
      </c>
      <c r="B3">
        <v>1140000</v>
      </c>
      <c r="C3" s="5" t="s">
        <v>110</v>
      </c>
      <c r="D3" s="5" t="s">
        <v>130</v>
      </c>
      <c r="E3" t="s">
        <v>411</v>
      </c>
      <c r="G3" s="10" t="s">
        <v>152</v>
      </c>
      <c r="H3" s="9">
        <v>895</v>
      </c>
      <c r="I3" s="11">
        <f ca="1">+ДР+1</f>
        <v>41829</v>
      </c>
      <c r="J3" t="s">
        <v>406</v>
      </c>
      <c r="K3" t="s">
        <v>408</v>
      </c>
      <c r="M3" t="s">
        <v>417</v>
      </c>
      <c r="N3" t="s">
        <v>549</v>
      </c>
      <c r="O3" t="s">
        <v>530</v>
      </c>
    </row>
    <row r="4" spans="1:15" x14ac:dyDescent="0.25">
      <c r="A4" t="s">
        <v>26</v>
      </c>
      <c r="B4">
        <v>1101000</v>
      </c>
      <c r="C4" s="5" t="s">
        <v>111</v>
      </c>
      <c r="D4" s="5" t="s">
        <v>131</v>
      </c>
      <c r="E4" t="s">
        <v>419</v>
      </c>
      <c r="G4" s="8" t="s">
        <v>153</v>
      </c>
      <c r="H4" s="5">
        <v>36</v>
      </c>
      <c r="I4" s="11">
        <f ca="1">+TODAY()</f>
        <v>45828</v>
      </c>
      <c r="J4" t="s">
        <v>409</v>
      </c>
      <c r="N4" t="s">
        <v>550</v>
      </c>
      <c r="O4" t="s">
        <v>531</v>
      </c>
    </row>
    <row r="5" spans="1:15" x14ac:dyDescent="0.25">
      <c r="A5" t="s">
        <v>27</v>
      </c>
      <c r="B5">
        <v>1110000</v>
      </c>
      <c r="C5" s="5" t="s">
        <v>112</v>
      </c>
      <c r="D5" s="5" t="s">
        <v>132</v>
      </c>
      <c r="E5" t="s">
        <v>423</v>
      </c>
      <c r="G5" s="8" t="s">
        <v>154</v>
      </c>
      <c r="H5" s="5">
        <v>40</v>
      </c>
      <c r="N5" t="s">
        <v>551</v>
      </c>
      <c r="O5" t="s">
        <v>532</v>
      </c>
    </row>
    <row r="6" spans="1:15" x14ac:dyDescent="0.25">
      <c r="A6" t="s">
        <v>28</v>
      </c>
      <c r="B6">
        <v>1111000</v>
      </c>
      <c r="C6" s="5" t="s">
        <v>113</v>
      </c>
      <c r="D6" s="5" t="s">
        <v>133</v>
      </c>
      <c r="E6" t="s">
        <v>413</v>
      </c>
      <c r="G6" s="8" t="s">
        <v>155</v>
      </c>
      <c r="H6" s="5">
        <v>31</v>
      </c>
      <c r="N6" t="s">
        <v>552</v>
      </c>
      <c r="O6" t="s">
        <v>482</v>
      </c>
    </row>
    <row r="7" spans="1:15" x14ac:dyDescent="0.25">
      <c r="A7" t="s">
        <v>29</v>
      </c>
      <c r="B7">
        <v>1112000</v>
      </c>
      <c r="C7" s="5" t="s">
        <v>114</v>
      </c>
      <c r="D7" s="5" t="s">
        <v>134</v>
      </c>
      <c r="E7" t="s">
        <v>422</v>
      </c>
      <c r="G7" s="8" t="s">
        <v>156</v>
      </c>
      <c r="H7" s="5">
        <v>8</v>
      </c>
      <c r="N7" t="s">
        <v>553</v>
      </c>
      <c r="O7" t="s">
        <v>483</v>
      </c>
    </row>
    <row r="8" spans="1:15" x14ac:dyDescent="0.25">
      <c r="A8" t="s">
        <v>30</v>
      </c>
      <c r="B8">
        <v>1114000</v>
      </c>
      <c r="C8" s="5" t="s">
        <v>115</v>
      </c>
      <c r="D8" s="5" t="s">
        <v>135</v>
      </c>
      <c r="E8" t="s">
        <v>421</v>
      </c>
      <c r="G8" s="8" t="s">
        <v>157</v>
      </c>
      <c r="H8" s="5">
        <v>12</v>
      </c>
    </row>
    <row r="9" spans="1:15" x14ac:dyDescent="0.25">
      <c r="A9" t="s">
        <v>31</v>
      </c>
      <c r="B9">
        <v>1115000</v>
      </c>
      <c r="C9" s="5" t="s">
        <v>116</v>
      </c>
      <c r="D9" s="5" t="s">
        <v>136</v>
      </c>
      <c r="E9" t="s">
        <v>412</v>
      </c>
      <c r="G9" s="8" t="s">
        <v>158</v>
      </c>
      <c r="H9" s="5">
        <v>660</v>
      </c>
    </row>
    <row r="10" spans="1:15" x14ac:dyDescent="0.25">
      <c r="A10" t="s">
        <v>32</v>
      </c>
      <c r="B10">
        <v>1117000</v>
      </c>
      <c r="C10" s="5" t="s">
        <v>117</v>
      </c>
      <c r="D10" s="5" t="s">
        <v>137</v>
      </c>
      <c r="E10" t="s">
        <v>541</v>
      </c>
      <c r="G10" s="8" t="s">
        <v>159</v>
      </c>
      <c r="H10" s="5">
        <v>24</v>
      </c>
    </row>
    <row r="11" spans="1:15" x14ac:dyDescent="0.25">
      <c r="A11" t="s">
        <v>33</v>
      </c>
      <c r="B11">
        <v>1118000</v>
      </c>
      <c r="C11" s="5" t="s">
        <v>118</v>
      </c>
      <c r="D11" s="5" t="s">
        <v>138</v>
      </c>
      <c r="E11" t="s">
        <v>542</v>
      </c>
      <c r="G11" s="8" t="s">
        <v>160</v>
      </c>
      <c r="H11" s="5">
        <v>20</v>
      </c>
    </row>
    <row r="12" spans="1:15" x14ac:dyDescent="0.25">
      <c r="A12" t="s">
        <v>34</v>
      </c>
      <c r="B12">
        <v>1119000</v>
      </c>
      <c r="C12" s="5" t="s">
        <v>120</v>
      </c>
      <c r="D12" s="5" t="s">
        <v>140</v>
      </c>
      <c r="E12" t="s">
        <v>415</v>
      </c>
      <c r="G12" s="8" t="s">
        <v>161</v>
      </c>
      <c r="H12" s="5">
        <v>10</v>
      </c>
    </row>
    <row r="13" spans="1:15" x14ac:dyDescent="0.25">
      <c r="A13" t="s">
        <v>35</v>
      </c>
      <c r="B13">
        <v>1120000</v>
      </c>
      <c r="C13" s="5" t="s">
        <v>122</v>
      </c>
      <c r="D13" s="5" t="s">
        <v>142</v>
      </c>
      <c r="E13" t="s">
        <v>426</v>
      </c>
      <c r="G13" s="8" t="s">
        <v>162</v>
      </c>
      <c r="H13" s="5">
        <v>28</v>
      </c>
    </row>
    <row r="14" spans="1:15" x14ac:dyDescent="0.25">
      <c r="A14" t="s">
        <v>36</v>
      </c>
      <c r="B14">
        <v>1167000</v>
      </c>
      <c r="C14" s="5" t="s">
        <v>123</v>
      </c>
      <c r="D14" s="5" t="s">
        <v>143</v>
      </c>
      <c r="E14" t="s">
        <v>425</v>
      </c>
      <c r="G14" s="8" t="s">
        <v>163</v>
      </c>
      <c r="H14" s="5">
        <v>530</v>
      </c>
    </row>
    <row r="15" spans="1:15" x14ac:dyDescent="0.25">
      <c r="A15" t="s">
        <v>37</v>
      </c>
      <c r="B15">
        <v>1199000</v>
      </c>
      <c r="C15" s="5" t="s">
        <v>124</v>
      </c>
      <c r="D15" s="5" t="s">
        <v>144</v>
      </c>
      <c r="E15" t="s">
        <v>424</v>
      </c>
      <c r="G15" s="8" t="s">
        <v>164</v>
      </c>
      <c r="H15" s="5">
        <v>32</v>
      </c>
    </row>
    <row r="16" spans="1:15" x14ac:dyDescent="0.25">
      <c r="A16" t="s">
        <v>38</v>
      </c>
      <c r="B16">
        <v>1176000</v>
      </c>
      <c r="C16" s="5" t="s">
        <v>125</v>
      </c>
      <c r="D16" s="5" t="s">
        <v>145</v>
      </c>
      <c r="E16" t="s">
        <v>428</v>
      </c>
      <c r="G16" s="8" t="s">
        <v>165</v>
      </c>
      <c r="H16" s="5">
        <v>51</v>
      </c>
    </row>
    <row r="17" spans="1:8" x14ac:dyDescent="0.25">
      <c r="A17" t="s">
        <v>39</v>
      </c>
      <c r="B17">
        <v>1124000</v>
      </c>
      <c r="C17" s="5" t="s">
        <v>126</v>
      </c>
      <c r="D17" s="5" t="s">
        <v>146</v>
      </c>
      <c r="E17" t="s">
        <v>464</v>
      </c>
      <c r="G17" s="8" t="s">
        <v>166</v>
      </c>
      <c r="H17" s="5">
        <v>533</v>
      </c>
    </row>
    <row r="18" spans="1:8" x14ac:dyDescent="0.25">
      <c r="A18" t="s">
        <v>40</v>
      </c>
      <c r="B18">
        <v>1125000</v>
      </c>
      <c r="C18" s="5" t="s">
        <v>127</v>
      </c>
      <c r="D18" s="5" t="s">
        <v>147</v>
      </c>
      <c r="E18" t="s">
        <v>465</v>
      </c>
      <c r="G18" s="8" t="s">
        <v>167</v>
      </c>
      <c r="H18" s="5">
        <v>4</v>
      </c>
    </row>
    <row r="19" spans="1:8" x14ac:dyDescent="0.25">
      <c r="A19" t="s">
        <v>41</v>
      </c>
      <c r="B19">
        <v>1183000</v>
      </c>
      <c r="C19" s="5" t="s">
        <v>121</v>
      </c>
      <c r="D19" s="5" t="s">
        <v>141</v>
      </c>
      <c r="E19" t="s">
        <v>478</v>
      </c>
      <c r="G19" s="8" t="s">
        <v>168</v>
      </c>
      <c r="H19" s="5">
        <v>44</v>
      </c>
    </row>
    <row r="20" spans="1:8" x14ac:dyDescent="0.25">
      <c r="A20" t="s">
        <v>42</v>
      </c>
      <c r="B20">
        <v>1127000</v>
      </c>
      <c r="C20" s="5" t="s">
        <v>119</v>
      </c>
      <c r="D20" s="5" t="s">
        <v>139</v>
      </c>
      <c r="E20" t="s">
        <v>479</v>
      </c>
      <c r="G20" s="8" t="s">
        <v>169</v>
      </c>
      <c r="H20" s="5">
        <v>50</v>
      </c>
    </row>
    <row r="21" spans="1:8" x14ac:dyDescent="0.25">
      <c r="A21" t="s">
        <v>43</v>
      </c>
      <c r="B21">
        <v>1129000</v>
      </c>
      <c r="E21" t="s">
        <v>420</v>
      </c>
      <c r="G21" s="8" t="s">
        <v>170</v>
      </c>
      <c r="H21" s="5">
        <v>52</v>
      </c>
    </row>
    <row r="22" spans="1:8" x14ac:dyDescent="0.25">
      <c r="A22" t="s">
        <v>44</v>
      </c>
      <c r="B22">
        <v>1130000</v>
      </c>
      <c r="G22" s="8" t="s">
        <v>171</v>
      </c>
      <c r="H22" s="5">
        <v>48</v>
      </c>
    </row>
    <row r="23" spans="1:8" x14ac:dyDescent="0.25">
      <c r="A23" t="s">
        <v>45</v>
      </c>
      <c r="B23">
        <v>1191000</v>
      </c>
      <c r="G23" s="8" t="s">
        <v>172</v>
      </c>
      <c r="H23" s="5">
        <v>112</v>
      </c>
    </row>
    <row r="24" spans="1:8" x14ac:dyDescent="0.25">
      <c r="A24" t="s">
        <v>562</v>
      </c>
      <c r="B24">
        <v>1132000</v>
      </c>
      <c r="G24" s="8" t="s">
        <v>173</v>
      </c>
      <c r="H24" s="5">
        <v>84</v>
      </c>
    </row>
    <row r="25" spans="1:8" x14ac:dyDescent="0.25">
      <c r="A25" t="s">
        <v>46</v>
      </c>
      <c r="B25">
        <v>1133000</v>
      </c>
      <c r="G25" s="8" t="s">
        <v>174</v>
      </c>
      <c r="H25" s="9">
        <v>56</v>
      </c>
    </row>
    <row r="26" spans="1:8" x14ac:dyDescent="0.25">
      <c r="A26" t="s">
        <v>47</v>
      </c>
      <c r="B26">
        <v>1134000</v>
      </c>
      <c r="G26" s="8" t="s">
        <v>175</v>
      </c>
      <c r="H26" s="5">
        <v>204</v>
      </c>
    </row>
    <row r="27" spans="1:8" x14ac:dyDescent="0.25">
      <c r="A27" t="s">
        <v>48</v>
      </c>
      <c r="B27">
        <v>1103000</v>
      </c>
      <c r="G27" s="8" t="s">
        <v>176</v>
      </c>
      <c r="H27" s="5">
        <v>60</v>
      </c>
    </row>
    <row r="28" spans="1:8" x14ac:dyDescent="0.25">
      <c r="A28" t="s">
        <v>49</v>
      </c>
      <c r="B28">
        <v>1104000</v>
      </c>
      <c r="G28" s="8" t="s">
        <v>177</v>
      </c>
      <c r="H28" s="5">
        <v>74</v>
      </c>
    </row>
    <row r="29" spans="1:8" x14ac:dyDescent="0.25">
      <c r="A29" t="s">
        <v>50</v>
      </c>
      <c r="B29">
        <v>1137000</v>
      </c>
      <c r="G29" s="8" t="s">
        <v>178</v>
      </c>
      <c r="H29" s="5">
        <v>100</v>
      </c>
    </row>
    <row r="30" spans="1:8" x14ac:dyDescent="0.25">
      <c r="A30" t="s">
        <v>51</v>
      </c>
      <c r="B30">
        <v>1138000</v>
      </c>
      <c r="G30" s="8" t="s">
        <v>179</v>
      </c>
      <c r="H30" s="5">
        <v>68</v>
      </c>
    </row>
    <row r="31" spans="1:8" x14ac:dyDescent="0.25">
      <c r="A31" t="s">
        <v>52</v>
      </c>
      <c r="B31">
        <v>1141000</v>
      </c>
      <c r="G31" s="10" t="s">
        <v>180</v>
      </c>
      <c r="H31" s="9">
        <v>535</v>
      </c>
    </row>
    <row r="32" spans="1:8" x14ac:dyDescent="0.25">
      <c r="A32" t="s">
        <v>53</v>
      </c>
      <c r="B32">
        <v>1142000</v>
      </c>
      <c r="G32" s="8" t="s">
        <v>181</v>
      </c>
      <c r="H32" s="5">
        <v>70</v>
      </c>
    </row>
    <row r="33" spans="1:8" x14ac:dyDescent="0.25">
      <c r="A33" t="s">
        <v>54</v>
      </c>
      <c r="B33">
        <v>1144000</v>
      </c>
      <c r="G33" s="8" t="s">
        <v>182</v>
      </c>
      <c r="H33" s="5">
        <v>72</v>
      </c>
    </row>
    <row r="34" spans="1:8" x14ac:dyDescent="0.25">
      <c r="A34" t="s">
        <v>55</v>
      </c>
      <c r="B34">
        <v>1146000</v>
      </c>
      <c r="G34" s="8" t="s">
        <v>183</v>
      </c>
      <c r="H34" s="5">
        <v>76</v>
      </c>
    </row>
    <row r="35" spans="1:8" x14ac:dyDescent="0.25">
      <c r="A35" t="s">
        <v>56</v>
      </c>
      <c r="B35">
        <v>1147000</v>
      </c>
      <c r="G35" s="8" t="s">
        <v>184</v>
      </c>
      <c r="H35" s="5">
        <v>96</v>
      </c>
    </row>
    <row r="36" spans="1:8" x14ac:dyDescent="0.25">
      <c r="A36" t="s">
        <v>57</v>
      </c>
      <c r="B36">
        <v>1111100</v>
      </c>
      <c r="G36" s="8" t="s">
        <v>185</v>
      </c>
      <c r="H36" s="5">
        <v>854</v>
      </c>
    </row>
    <row r="37" spans="1:8" x14ac:dyDescent="0.25">
      <c r="A37" t="s">
        <v>58</v>
      </c>
      <c r="B37">
        <v>1122000</v>
      </c>
      <c r="G37" s="8" t="s">
        <v>186</v>
      </c>
      <c r="H37" s="5">
        <v>108</v>
      </c>
    </row>
    <row r="38" spans="1:8" x14ac:dyDescent="0.25">
      <c r="A38" t="s">
        <v>59</v>
      </c>
      <c r="B38">
        <v>1149000</v>
      </c>
      <c r="G38" s="8" t="s">
        <v>187</v>
      </c>
      <c r="H38" s="5">
        <v>64</v>
      </c>
    </row>
    <row r="39" spans="1:8" x14ac:dyDescent="0.25">
      <c r="A39" t="s">
        <v>60</v>
      </c>
      <c r="B39">
        <v>1150000</v>
      </c>
      <c r="G39" s="8" t="s">
        <v>188</v>
      </c>
      <c r="H39" s="5">
        <v>548</v>
      </c>
    </row>
    <row r="40" spans="1:8" x14ac:dyDescent="0.25">
      <c r="A40" t="s">
        <v>61</v>
      </c>
      <c r="B40">
        <v>1152000</v>
      </c>
      <c r="G40" s="8" t="s">
        <v>189</v>
      </c>
      <c r="H40" s="5">
        <v>336</v>
      </c>
    </row>
    <row r="41" spans="1:8" x14ac:dyDescent="0.25">
      <c r="A41" t="s">
        <v>62</v>
      </c>
      <c r="B41">
        <v>1153000</v>
      </c>
      <c r="G41" s="8" t="s">
        <v>190</v>
      </c>
      <c r="H41" s="5">
        <v>826</v>
      </c>
    </row>
    <row r="42" spans="1:8" x14ac:dyDescent="0.25">
      <c r="A42" t="s">
        <v>63</v>
      </c>
      <c r="B42">
        <v>1154000</v>
      </c>
      <c r="G42" s="8" t="s">
        <v>191</v>
      </c>
      <c r="H42" s="5">
        <v>348</v>
      </c>
    </row>
    <row r="43" spans="1:8" x14ac:dyDescent="0.25">
      <c r="A43" t="s">
        <v>64</v>
      </c>
      <c r="B43">
        <v>1156000</v>
      </c>
      <c r="G43" s="8" t="s">
        <v>192</v>
      </c>
      <c r="H43" s="5">
        <v>862</v>
      </c>
    </row>
    <row r="44" spans="1:8" x14ac:dyDescent="0.25">
      <c r="A44" t="s">
        <v>65</v>
      </c>
      <c r="B44">
        <v>1157000</v>
      </c>
      <c r="G44" s="8" t="s">
        <v>193</v>
      </c>
      <c r="H44" s="5">
        <v>92</v>
      </c>
    </row>
    <row r="45" spans="1:8" x14ac:dyDescent="0.25">
      <c r="A45" t="s">
        <v>66</v>
      </c>
      <c r="B45">
        <v>1105000</v>
      </c>
      <c r="G45" s="8" t="s">
        <v>194</v>
      </c>
      <c r="H45" s="5">
        <v>850</v>
      </c>
    </row>
    <row r="46" spans="1:8" x14ac:dyDescent="0.25">
      <c r="A46" t="s">
        <v>67</v>
      </c>
      <c r="B46">
        <v>1158000</v>
      </c>
      <c r="G46" s="8" t="s">
        <v>195</v>
      </c>
      <c r="H46" s="5">
        <v>16</v>
      </c>
    </row>
    <row r="47" spans="1:8" x14ac:dyDescent="0.25">
      <c r="A47" t="s">
        <v>68</v>
      </c>
      <c r="B47">
        <v>1179000</v>
      </c>
      <c r="G47" s="8" t="s">
        <v>196</v>
      </c>
      <c r="H47" s="5">
        <v>626</v>
      </c>
    </row>
    <row r="48" spans="1:8" x14ac:dyDescent="0.25">
      <c r="A48" t="s">
        <v>69</v>
      </c>
      <c r="B48">
        <v>1184000</v>
      </c>
      <c r="G48" s="8" t="s">
        <v>197</v>
      </c>
      <c r="H48" s="5">
        <v>704</v>
      </c>
    </row>
    <row r="49" spans="1:8" x14ac:dyDescent="0.25">
      <c r="A49" t="s">
        <v>70</v>
      </c>
      <c r="B49">
        <v>1180000</v>
      </c>
      <c r="G49" s="8" t="s">
        <v>198</v>
      </c>
      <c r="H49" s="5">
        <v>266</v>
      </c>
    </row>
    <row r="50" spans="1:8" x14ac:dyDescent="0.25">
      <c r="A50" t="s">
        <v>71</v>
      </c>
      <c r="B50">
        <v>1181000</v>
      </c>
      <c r="G50" s="8" t="s">
        <v>199</v>
      </c>
      <c r="H50" s="5">
        <v>332</v>
      </c>
    </row>
    <row r="51" spans="1:8" x14ac:dyDescent="0.25">
      <c r="A51" t="s">
        <v>72</v>
      </c>
      <c r="B51">
        <v>1182000</v>
      </c>
      <c r="G51" s="8" t="s">
        <v>200</v>
      </c>
      <c r="H51" s="5">
        <v>328</v>
      </c>
    </row>
    <row r="52" spans="1:8" x14ac:dyDescent="0.25">
      <c r="A52" t="s">
        <v>73</v>
      </c>
      <c r="B52">
        <v>1126000</v>
      </c>
      <c r="G52" s="8" t="s">
        <v>201</v>
      </c>
      <c r="H52" s="5">
        <v>270</v>
      </c>
    </row>
    <row r="53" spans="1:8" x14ac:dyDescent="0.25">
      <c r="A53" t="s">
        <v>74</v>
      </c>
      <c r="B53">
        <v>1185000</v>
      </c>
      <c r="G53" s="8" t="s">
        <v>202</v>
      </c>
      <c r="H53" s="5">
        <v>288</v>
      </c>
    </row>
    <row r="54" spans="1:8" x14ac:dyDescent="0.25">
      <c r="A54" t="s">
        <v>75</v>
      </c>
      <c r="B54">
        <v>1186000</v>
      </c>
      <c r="G54" s="8" t="s">
        <v>203</v>
      </c>
      <c r="H54" s="5">
        <v>312</v>
      </c>
    </row>
    <row r="55" spans="1:8" x14ac:dyDescent="0.25">
      <c r="A55" t="s">
        <v>76</v>
      </c>
      <c r="B55">
        <v>1187000</v>
      </c>
      <c r="G55" s="8" t="s">
        <v>204</v>
      </c>
      <c r="H55" s="5">
        <v>320</v>
      </c>
    </row>
    <row r="56" spans="1:8" x14ac:dyDescent="0.25">
      <c r="A56" t="s">
        <v>77</v>
      </c>
      <c r="B56">
        <v>1135000</v>
      </c>
      <c r="G56" s="8" t="s">
        <v>205</v>
      </c>
      <c r="H56" s="5">
        <v>324</v>
      </c>
    </row>
    <row r="57" spans="1:8" x14ac:dyDescent="0.25">
      <c r="A57" t="s">
        <v>78</v>
      </c>
      <c r="B57">
        <v>1188000</v>
      </c>
      <c r="G57" s="8" t="s">
        <v>206</v>
      </c>
      <c r="H57" s="5">
        <v>624</v>
      </c>
    </row>
    <row r="58" spans="1:8" x14ac:dyDescent="0.25">
      <c r="A58" t="s">
        <v>79</v>
      </c>
      <c r="B58">
        <v>1189000</v>
      </c>
      <c r="G58" s="10" t="s">
        <v>207</v>
      </c>
      <c r="H58" s="9">
        <v>831</v>
      </c>
    </row>
    <row r="59" spans="1:8" x14ac:dyDescent="0.25">
      <c r="A59" t="s">
        <v>80</v>
      </c>
      <c r="B59">
        <v>1198000</v>
      </c>
      <c r="G59" s="8" t="s">
        <v>208</v>
      </c>
      <c r="H59" s="5">
        <v>276</v>
      </c>
    </row>
    <row r="60" spans="1:8" x14ac:dyDescent="0.25">
      <c r="A60" t="s">
        <v>81</v>
      </c>
      <c r="B60">
        <v>1190000</v>
      </c>
      <c r="G60" s="8" t="s">
        <v>209</v>
      </c>
      <c r="H60" s="5">
        <v>292</v>
      </c>
    </row>
    <row r="61" spans="1:8" x14ac:dyDescent="0.25">
      <c r="A61" t="s">
        <v>82</v>
      </c>
      <c r="B61">
        <v>1192000</v>
      </c>
      <c r="G61" s="8" t="s">
        <v>210</v>
      </c>
      <c r="H61" s="5">
        <v>340</v>
      </c>
    </row>
    <row r="62" spans="1:8" x14ac:dyDescent="0.25">
      <c r="A62" t="s">
        <v>83</v>
      </c>
      <c r="B62">
        <v>1193000</v>
      </c>
      <c r="G62" s="10" t="s">
        <v>211</v>
      </c>
      <c r="H62" s="5">
        <v>344</v>
      </c>
    </row>
    <row r="63" spans="1:8" x14ac:dyDescent="0.25">
      <c r="A63" t="s">
        <v>84</v>
      </c>
      <c r="B63">
        <v>1195000</v>
      </c>
      <c r="G63" s="8" t="s">
        <v>212</v>
      </c>
      <c r="H63" s="5">
        <v>308</v>
      </c>
    </row>
    <row r="64" spans="1:8" x14ac:dyDescent="0.25">
      <c r="A64" t="s">
        <v>85</v>
      </c>
      <c r="B64">
        <v>1160000</v>
      </c>
      <c r="G64" s="8" t="s">
        <v>213</v>
      </c>
      <c r="H64" s="5">
        <v>304</v>
      </c>
    </row>
    <row r="65" spans="1:8" x14ac:dyDescent="0.25">
      <c r="A65" t="s">
        <v>86</v>
      </c>
      <c r="B65">
        <v>1161000</v>
      </c>
      <c r="G65" s="8" t="s">
        <v>214</v>
      </c>
      <c r="H65" s="5">
        <v>300</v>
      </c>
    </row>
    <row r="66" spans="1:8" x14ac:dyDescent="0.25">
      <c r="A66" t="s">
        <v>87</v>
      </c>
      <c r="B66">
        <v>1136000</v>
      </c>
      <c r="G66" s="8" t="s">
        <v>215</v>
      </c>
      <c r="H66" s="5">
        <v>268</v>
      </c>
    </row>
    <row r="67" spans="1:8" x14ac:dyDescent="0.25">
      <c r="A67" t="s">
        <v>88</v>
      </c>
      <c r="B67">
        <v>1163000</v>
      </c>
      <c r="G67" s="8" t="s">
        <v>216</v>
      </c>
      <c r="H67" s="5">
        <v>316</v>
      </c>
    </row>
    <row r="68" spans="1:8" x14ac:dyDescent="0.25">
      <c r="A68" t="s">
        <v>89</v>
      </c>
      <c r="B68">
        <v>1164000</v>
      </c>
      <c r="G68" s="8" t="s">
        <v>217</v>
      </c>
      <c r="H68" s="5">
        <v>208</v>
      </c>
    </row>
    <row r="69" spans="1:8" x14ac:dyDescent="0.25">
      <c r="A69" t="s">
        <v>90</v>
      </c>
      <c r="B69">
        <v>1165000</v>
      </c>
      <c r="G69" s="8" t="s">
        <v>218</v>
      </c>
      <c r="H69" s="5">
        <v>180</v>
      </c>
    </row>
    <row r="70" spans="1:8" x14ac:dyDescent="0.25">
      <c r="A70" t="s">
        <v>91</v>
      </c>
      <c r="B70">
        <v>1166000</v>
      </c>
      <c r="G70" s="10" t="s">
        <v>219</v>
      </c>
      <c r="H70" s="9">
        <v>832</v>
      </c>
    </row>
    <row r="71" spans="1:8" x14ac:dyDescent="0.25">
      <c r="A71" t="s">
        <v>92</v>
      </c>
      <c r="B71">
        <v>1107000</v>
      </c>
      <c r="G71" s="8" t="s">
        <v>220</v>
      </c>
      <c r="H71" s="9">
        <v>262</v>
      </c>
    </row>
    <row r="72" spans="1:8" x14ac:dyDescent="0.25">
      <c r="A72" t="s">
        <v>93</v>
      </c>
      <c r="B72">
        <v>1168000</v>
      </c>
      <c r="G72" s="8" t="s">
        <v>221</v>
      </c>
      <c r="H72" s="5">
        <v>212</v>
      </c>
    </row>
    <row r="73" spans="1:8" x14ac:dyDescent="0.25">
      <c r="A73" t="s">
        <v>94</v>
      </c>
      <c r="B73">
        <v>1128000</v>
      </c>
      <c r="G73" s="8" t="s">
        <v>222</v>
      </c>
      <c r="H73" s="5">
        <v>214</v>
      </c>
    </row>
    <row r="74" spans="1:8" x14ac:dyDescent="0.25">
      <c r="A74" t="s">
        <v>95</v>
      </c>
      <c r="B74">
        <v>1169000</v>
      </c>
      <c r="G74" s="8" t="s">
        <v>223</v>
      </c>
      <c r="H74" s="5">
        <v>818</v>
      </c>
    </row>
    <row r="75" spans="1:8" x14ac:dyDescent="0.25">
      <c r="A75" t="s">
        <v>96</v>
      </c>
      <c r="B75">
        <v>1170000</v>
      </c>
      <c r="G75" s="8" t="s">
        <v>224</v>
      </c>
      <c r="H75" s="5">
        <v>894</v>
      </c>
    </row>
    <row r="76" spans="1:8" x14ac:dyDescent="0.25">
      <c r="A76" t="s">
        <v>97</v>
      </c>
      <c r="B76">
        <v>1171000</v>
      </c>
      <c r="G76" s="8" t="s">
        <v>225</v>
      </c>
      <c r="H76" s="5">
        <v>732</v>
      </c>
    </row>
    <row r="77" spans="1:8" x14ac:dyDescent="0.25">
      <c r="A77" t="s">
        <v>98</v>
      </c>
      <c r="B77">
        <v>1194000</v>
      </c>
      <c r="G77" s="8" t="s">
        <v>226</v>
      </c>
      <c r="H77" s="5">
        <v>716</v>
      </c>
    </row>
    <row r="78" spans="1:8" x14ac:dyDescent="0.25">
      <c r="A78" t="s">
        <v>99</v>
      </c>
      <c r="B78">
        <v>1173000</v>
      </c>
      <c r="G78" s="8" t="s">
        <v>227</v>
      </c>
      <c r="H78" s="5">
        <v>376</v>
      </c>
    </row>
    <row r="79" spans="1:8" x14ac:dyDescent="0.25">
      <c r="A79" t="s">
        <v>100</v>
      </c>
      <c r="B79">
        <v>1108000</v>
      </c>
      <c r="G79" s="8" t="s">
        <v>228</v>
      </c>
      <c r="H79" s="5">
        <v>356</v>
      </c>
    </row>
    <row r="80" spans="1:8" x14ac:dyDescent="0.25">
      <c r="A80" t="s">
        <v>563</v>
      </c>
      <c r="B80">
        <v>1171100</v>
      </c>
      <c r="G80" s="8" t="s">
        <v>229</v>
      </c>
      <c r="H80" s="5">
        <v>360</v>
      </c>
    </row>
    <row r="81" spans="1:8" x14ac:dyDescent="0.25">
      <c r="A81" t="s">
        <v>101</v>
      </c>
      <c r="B81">
        <v>1175000</v>
      </c>
      <c r="G81" s="8" t="s">
        <v>230</v>
      </c>
      <c r="H81" s="5">
        <v>400</v>
      </c>
    </row>
    <row r="82" spans="1:8" x14ac:dyDescent="0.25">
      <c r="A82" t="s">
        <v>102</v>
      </c>
      <c r="B82">
        <v>1196000</v>
      </c>
      <c r="G82" s="8" t="s">
        <v>231</v>
      </c>
      <c r="H82" s="5">
        <v>368</v>
      </c>
    </row>
    <row r="83" spans="1:8" x14ac:dyDescent="0.25">
      <c r="A83" t="s">
        <v>103</v>
      </c>
      <c r="B83">
        <v>1197000</v>
      </c>
      <c r="G83" s="8" t="s">
        <v>232</v>
      </c>
      <c r="H83" s="5">
        <v>364</v>
      </c>
    </row>
    <row r="84" spans="1:8" x14ac:dyDescent="0.25">
      <c r="A84" t="s">
        <v>104</v>
      </c>
      <c r="B84">
        <v>1177000</v>
      </c>
      <c r="G84" s="8" t="s">
        <v>233</v>
      </c>
      <c r="H84" s="5">
        <v>372</v>
      </c>
    </row>
    <row r="85" spans="1:8" x14ac:dyDescent="0.25">
      <c r="A85" t="s">
        <v>105</v>
      </c>
      <c r="B85">
        <v>1171140</v>
      </c>
      <c r="G85" s="8" t="s">
        <v>234</v>
      </c>
      <c r="H85" s="5">
        <v>352</v>
      </c>
    </row>
    <row r="86" spans="1:8" x14ac:dyDescent="0.25">
      <c r="A86" t="s">
        <v>106</v>
      </c>
      <c r="B86">
        <v>1178000</v>
      </c>
      <c r="G86" s="8" t="s">
        <v>235</v>
      </c>
      <c r="H86" s="5">
        <v>724</v>
      </c>
    </row>
    <row r="87" spans="1:8" x14ac:dyDescent="0.25">
      <c r="A87" t="s">
        <v>534</v>
      </c>
      <c r="B87">
        <v>1121000</v>
      </c>
      <c r="G87" s="8" t="s">
        <v>236</v>
      </c>
      <c r="H87" s="5">
        <v>380</v>
      </c>
    </row>
    <row r="88" spans="1:8" x14ac:dyDescent="0.25">
      <c r="A88" t="s">
        <v>536</v>
      </c>
      <c r="B88">
        <v>1123000</v>
      </c>
      <c r="G88" s="8" t="s">
        <v>237</v>
      </c>
      <c r="H88" s="5">
        <v>887</v>
      </c>
    </row>
    <row r="89" spans="1:8" x14ac:dyDescent="0.25">
      <c r="A89" t="s">
        <v>535</v>
      </c>
      <c r="B89">
        <v>1143000</v>
      </c>
      <c r="G89" s="8" t="s">
        <v>238</v>
      </c>
      <c r="H89" s="5">
        <v>132</v>
      </c>
    </row>
    <row r="90" spans="1:8" x14ac:dyDescent="0.25">
      <c r="A90" t="s">
        <v>537</v>
      </c>
      <c r="B90">
        <v>1174000</v>
      </c>
      <c r="G90" s="8" t="s">
        <v>239</v>
      </c>
      <c r="H90" s="5">
        <v>398</v>
      </c>
    </row>
    <row r="91" spans="1:8" x14ac:dyDescent="0.25">
      <c r="G91" s="8" t="s">
        <v>240</v>
      </c>
      <c r="H91" s="5">
        <v>136</v>
      </c>
    </row>
    <row r="92" spans="1:8" x14ac:dyDescent="0.25">
      <c r="G92" s="8" t="s">
        <v>241</v>
      </c>
      <c r="H92" s="5">
        <v>116</v>
      </c>
    </row>
    <row r="93" spans="1:8" x14ac:dyDescent="0.25">
      <c r="G93" s="8" t="s">
        <v>242</v>
      </c>
      <c r="H93" s="5">
        <v>120</v>
      </c>
    </row>
    <row r="94" spans="1:8" x14ac:dyDescent="0.25">
      <c r="G94" s="8" t="s">
        <v>243</v>
      </c>
      <c r="H94" s="5">
        <v>124</v>
      </c>
    </row>
    <row r="95" spans="1:8" x14ac:dyDescent="0.25">
      <c r="G95" s="8" t="s">
        <v>244</v>
      </c>
      <c r="H95" s="5">
        <v>634</v>
      </c>
    </row>
    <row r="96" spans="1:8" x14ac:dyDescent="0.25">
      <c r="G96" s="8" t="s">
        <v>245</v>
      </c>
      <c r="H96" s="5">
        <v>404</v>
      </c>
    </row>
    <row r="97" spans="7:8" x14ac:dyDescent="0.25">
      <c r="G97" s="8" t="s">
        <v>246</v>
      </c>
      <c r="H97" s="5">
        <v>196</v>
      </c>
    </row>
    <row r="98" spans="7:8" x14ac:dyDescent="0.25">
      <c r="G98" s="8" t="s">
        <v>247</v>
      </c>
      <c r="H98" s="5">
        <v>417</v>
      </c>
    </row>
    <row r="99" spans="7:8" x14ac:dyDescent="0.25">
      <c r="G99" s="8" t="s">
        <v>248</v>
      </c>
      <c r="H99" s="5">
        <v>296</v>
      </c>
    </row>
    <row r="100" spans="7:8" x14ac:dyDescent="0.25">
      <c r="G100" s="8" t="s">
        <v>249</v>
      </c>
      <c r="H100" s="5">
        <v>156</v>
      </c>
    </row>
    <row r="101" spans="7:8" x14ac:dyDescent="0.25">
      <c r="G101" s="8" t="s">
        <v>250</v>
      </c>
      <c r="H101" s="5">
        <v>166</v>
      </c>
    </row>
    <row r="102" spans="7:8" x14ac:dyDescent="0.25">
      <c r="G102" s="8" t="s">
        <v>251</v>
      </c>
      <c r="H102" s="5">
        <v>170</v>
      </c>
    </row>
    <row r="103" spans="7:8" x14ac:dyDescent="0.25">
      <c r="G103" s="8" t="s">
        <v>252</v>
      </c>
      <c r="H103" s="5">
        <v>174</v>
      </c>
    </row>
    <row r="104" spans="7:8" x14ac:dyDescent="0.25">
      <c r="G104" s="8" t="s">
        <v>253</v>
      </c>
      <c r="H104" s="5">
        <v>178</v>
      </c>
    </row>
    <row r="105" spans="7:8" x14ac:dyDescent="0.25">
      <c r="G105" s="8" t="s">
        <v>254</v>
      </c>
      <c r="H105" s="5">
        <v>188</v>
      </c>
    </row>
    <row r="106" spans="7:8" x14ac:dyDescent="0.25">
      <c r="G106" s="8" t="s">
        <v>255</v>
      </c>
      <c r="H106" s="5">
        <v>384</v>
      </c>
    </row>
    <row r="107" spans="7:8" x14ac:dyDescent="0.25">
      <c r="G107" s="8" t="s">
        <v>256</v>
      </c>
      <c r="H107" s="5">
        <v>192</v>
      </c>
    </row>
    <row r="108" spans="7:8" x14ac:dyDescent="0.25">
      <c r="G108" s="8" t="s">
        <v>257</v>
      </c>
      <c r="H108" s="5">
        <v>414</v>
      </c>
    </row>
    <row r="109" spans="7:8" x14ac:dyDescent="0.25">
      <c r="G109" s="8" t="s">
        <v>258</v>
      </c>
      <c r="H109" s="5">
        <v>184</v>
      </c>
    </row>
    <row r="110" spans="7:8" x14ac:dyDescent="0.25">
      <c r="G110" s="8" t="s">
        <v>259</v>
      </c>
      <c r="H110" s="5">
        <v>531</v>
      </c>
    </row>
    <row r="111" spans="7:8" x14ac:dyDescent="0.25">
      <c r="G111" s="8" t="s">
        <v>260</v>
      </c>
      <c r="H111" s="5">
        <v>418</v>
      </c>
    </row>
    <row r="112" spans="7:8" x14ac:dyDescent="0.25">
      <c r="G112" s="8" t="s">
        <v>261</v>
      </c>
      <c r="H112" s="5">
        <v>428</v>
      </c>
    </row>
    <row r="113" spans="7:8" x14ac:dyDescent="0.25">
      <c r="G113" s="8" t="s">
        <v>262</v>
      </c>
      <c r="H113" s="5">
        <v>426</v>
      </c>
    </row>
    <row r="114" spans="7:8" x14ac:dyDescent="0.25">
      <c r="G114" s="8" t="s">
        <v>263</v>
      </c>
      <c r="H114" s="5">
        <v>430</v>
      </c>
    </row>
    <row r="115" spans="7:8" x14ac:dyDescent="0.25">
      <c r="G115" s="8" t="s">
        <v>264</v>
      </c>
      <c r="H115" s="5">
        <v>422</v>
      </c>
    </row>
    <row r="116" spans="7:8" x14ac:dyDescent="0.25">
      <c r="G116" s="8" t="s">
        <v>265</v>
      </c>
      <c r="H116" s="5">
        <v>434</v>
      </c>
    </row>
    <row r="117" spans="7:8" x14ac:dyDescent="0.25">
      <c r="G117" s="8" t="s">
        <v>266</v>
      </c>
      <c r="H117" s="5">
        <v>440</v>
      </c>
    </row>
    <row r="118" spans="7:8" x14ac:dyDescent="0.25">
      <c r="G118" s="8" t="s">
        <v>267</v>
      </c>
      <c r="H118" s="5">
        <v>438</v>
      </c>
    </row>
    <row r="119" spans="7:8" x14ac:dyDescent="0.25">
      <c r="G119" s="8" t="s">
        <v>268</v>
      </c>
      <c r="H119" s="5">
        <v>442</v>
      </c>
    </row>
    <row r="120" spans="7:8" x14ac:dyDescent="0.25">
      <c r="G120" s="8" t="s">
        <v>269</v>
      </c>
      <c r="H120" s="5">
        <v>480</v>
      </c>
    </row>
    <row r="121" spans="7:8" x14ac:dyDescent="0.25">
      <c r="G121" s="8" t="s">
        <v>270</v>
      </c>
      <c r="H121" s="5">
        <v>478</v>
      </c>
    </row>
    <row r="122" spans="7:8" x14ac:dyDescent="0.25">
      <c r="G122" s="8" t="s">
        <v>271</v>
      </c>
      <c r="H122" s="5">
        <v>450</v>
      </c>
    </row>
    <row r="123" spans="7:8" x14ac:dyDescent="0.25">
      <c r="G123" s="8" t="s">
        <v>272</v>
      </c>
      <c r="H123" s="5">
        <v>175</v>
      </c>
    </row>
    <row r="124" spans="7:8" x14ac:dyDescent="0.25">
      <c r="G124" s="8" t="s">
        <v>273</v>
      </c>
      <c r="H124" s="5">
        <v>446</v>
      </c>
    </row>
    <row r="125" spans="7:8" x14ac:dyDescent="0.25">
      <c r="G125" s="8" t="s">
        <v>274</v>
      </c>
      <c r="H125" s="5">
        <v>807</v>
      </c>
    </row>
    <row r="126" spans="7:8" x14ac:dyDescent="0.25">
      <c r="G126" s="8" t="s">
        <v>275</v>
      </c>
      <c r="H126" s="5">
        <v>454</v>
      </c>
    </row>
    <row r="127" spans="7:8" x14ac:dyDescent="0.25">
      <c r="G127" s="8" t="s">
        <v>276</v>
      </c>
      <c r="H127" s="5">
        <v>458</v>
      </c>
    </row>
    <row r="128" spans="7:8" x14ac:dyDescent="0.25">
      <c r="G128" s="8" t="s">
        <v>277</v>
      </c>
      <c r="H128" s="5">
        <v>466</v>
      </c>
    </row>
    <row r="129" spans="7:8" x14ac:dyDescent="0.25">
      <c r="G129" s="8" t="s">
        <v>278</v>
      </c>
      <c r="H129" s="5">
        <v>462</v>
      </c>
    </row>
    <row r="130" spans="7:8" x14ac:dyDescent="0.25">
      <c r="G130" s="8" t="s">
        <v>279</v>
      </c>
      <c r="H130" s="5">
        <v>470</v>
      </c>
    </row>
    <row r="131" spans="7:8" x14ac:dyDescent="0.25">
      <c r="G131" s="8" t="s">
        <v>280</v>
      </c>
      <c r="H131" s="5">
        <v>504</v>
      </c>
    </row>
    <row r="132" spans="7:8" x14ac:dyDescent="0.25">
      <c r="G132" s="8" t="s">
        <v>281</v>
      </c>
      <c r="H132" s="5">
        <v>474</v>
      </c>
    </row>
    <row r="133" spans="7:8" x14ac:dyDescent="0.25">
      <c r="G133" s="8" t="s">
        <v>282</v>
      </c>
      <c r="H133" s="5">
        <v>584</v>
      </c>
    </row>
    <row r="134" spans="7:8" x14ac:dyDescent="0.25">
      <c r="G134" s="8" t="s">
        <v>283</v>
      </c>
      <c r="H134" s="5">
        <v>484</v>
      </c>
    </row>
    <row r="135" spans="7:8" x14ac:dyDescent="0.25">
      <c r="G135" s="8" t="s">
        <v>284</v>
      </c>
      <c r="H135" s="5">
        <v>583</v>
      </c>
    </row>
    <row r="136" spans="7:8" x14ac:dyDescent="0.25">
      <c r="G136" s="8" t="s">
        <v>285</v>
      </c>
      <c r="H136" s="5">
        <v>508</v>
      </c>
    </row>
    <row r="137" spans="7:8" x14ac:dyDescent="0.25">
      <c r="G137" s="8" t="s">
        <v>286</v>
      </c>
      <c r="H137" s="5">
        <v>498</v>
      </c>
    </row>
    <row r="138" spans="7:8" x14ac:dyDescent="0.25">
      <c r="G138" s="8" t="s">
        <v>287</v>
      </c>
      <c r="H138" s="5">
        <v>492</v>
      </c>
    </row>
    <row r="139" spans="7:8" x14ac:dyDescent="0.25">
      <c r="G139" s="8" t="s">
        <v>288</v>
      </c>
      <c r="H139" s="5">
        <v>496</v>
      </c>
    </row>
    <row r="140" spans="7:8" x14ac:dyDescent="0.25">
      <c r="G140" s="8" t="s">
        <v>289</v>
      </c>
      <c r="H140" s="5">
        <v>500</v>
      </c>
    </row>
    <row r="141" spans="7:8" x14ac:dyDescent="0.25">
      <c r="G141" s="8" t="s">
        <v>290</v>
      </c>
      <c r="H141" s="5">
        <v>104</v>
      </c>
    </row>
    <row r="142" spans="7:8" x14ac:dyDescent="0.25">
      <c r="G142" s="10" t="s">
        <v>291</v>
      </c>
      <c r="H142" s="9">
        <v>833</v>
      </c>
    </row>
    <row r="143" spans="7:8" x14ac:dyDescent="0.25">
      <c r="G143" s="8" t="s">
        <v>292</v>
      </c>
      <c r="H143" s="5">
        <v>516</v>
      </c>
    </row>
    <row r="144" spans="7:8" x14ac:dyDescent="0.25">
      <c r="G144" s="8" t="s">
        <v>293</v>
      </c>
      <c r="H144" s="5">
        <v>520</v>
      </c>
    </row>
    <row r="145" spans="7:8" x14ac:dyDescent="0.25">
      <c r="G145" s="8" t="s">
        <v>294</v>
      </c>
      <c r="H145" s="5">
        <v>524</v>
      </c>
    </row>
    <row r="146" spans="7:8" x14ac:dyDescent="0.25">
      <c r="G146" s="8" t="s">
        <v>295</v>
      </c>
      <c r="H146" s="5">
        <v>562</v>
      </c>
    </row>
    <row r="147" spans="7:8" x14ac:dyDescent="0.25">
      <c r="G147" s="8" t="s">
        <v>296</v>
      </c>
      <c r="H147" s="5">
        <v>566</v>
      </c>
    </row>
    <row r="148" spans="7:8" x14ac:dyDescent="0.25">
      <c r="G148" s="8" t="s">
        <v>297</v>
      </c>
      <c r="H148" s="5">
        <v>528</v>
      </c>
    </row>
    <row r="149" spans="7:8" x14ac:dyDescent="0.25">
      <c r="G149" s="8" t="s">
        <v>298</v>
      </c>
      <c r="H149" s="5">
        <v>558</v>
      </c>
    </row>
    <row r="150" spans="7:8" x14ac:dyDescent="0.25">
      <c r="G150" s="8" t="s">
        <v>299</v>
      </c>
      <c r="H150" s="5">
        <v>570</v>
      </c>
    </row>
    <row r="151" spans="7:8" x14ac:dyDescent="0.25">
      <c r="G151" s="8" t="s">
        <v>300</v>
      </c>
      <c r="H151" s="5">
        <v>554</v>
      </c>
    </row>
    <row r="152" spans="7:8" x14ac:dyDescent="0.25">
      <c r="G152" s="8" t="s">
        <v>301</v>
      </c>
      <c r="H152" s="5">
        <v>540</v>
      </c>
    </row>
    <row r="153" spans="7:8" x14ac:dyDescent="0.25">
      <c r="G153" s="8" t="s">
        <v>302</v>
      </c>
      <c r="H153" s="5">
        <v>578</v>
      </c>
    </row>
    <row r="154" spans="7:8" x14ac:dyDescent="0.25">
      <c r="G154" s="8" t="s">
        <v>303</v>
      </c>
      <c r="H154" s="5">
        <v>574</v>
      </c>
    </row>
    <row r="155" spans="7:8" x14ac:dyDescent="0.25">
      <c r="G155" s="8" t="s">
        <v>304</v>
      </c>
      <c r="H155" s="5">
        <v>784</v>
      </c>
    </row>
    <row r="156" spans="7:8" x14ac:dyDescent="0.25">
      <c r="G156" s="8" t="s">
        <v>305</v>
      </c>
      <c r="H156" s="5">
        <v>512</v>
      </c>
    </row>
    <row r="157" spans="7:8" x14ac:dyDescent="0.25">
      <c r="G157" s="8" t="s">
        <v>306</v>
      </c>
      <c r="H157" s="5">
        <v>586</v>
      </c>
    </row>
    <row r="158" spans="7:8" x14ac:dyDescent="0.25">
      <c r="G158" s="8" t="s">
        <v>307</v>
      </c>
      <c r="H158" s="5">
        <v>585</v>
      </c>
    </row>
    <row r="159" spans="7:8" x14ac:dyDescent="0.25">
      <c r="G159" s="8" t="s">
        <v>308</v>
      </c>
      <c r="H159" s="5">
        <v>275</v>
      </c>
    </row>
    <row r="160" spans="7:8" x14ac:dyDescent="0.25">
      <c r="G160" s="8" t="s">
        <v>309</v>
      </c>
      <c r="H160" s="5">
        <v>591</v>
      </c>
    </row>
    <row r="161" spans="7:8" x14ac:dyDescent="0.25">
      <c r="G161" s="8" t="s">
        <v>310</v>
      </c>
      <c r="H161" s="5">
        <v>598</v>
      </c>
    </row>
    <row r="162" spans="7:8" x14ac:dyDescent="0.25">
      <c r="G162" s="8" t="s">
        <v>311</v>
      </c>
      <c r="H162" s="5">
        <v>600</v>
      </c>
    </row>
    <row r="163" spans="7:8" x14ac:dyDescent="0.25">
      <c r="G163" s="8" t="s">
        <v>312</v>
      </c>
      <c r="H163" s="5">
        <v>604</v>
      </c>
    </row>
    <row r="164" spans="7:8" x14ac:dyDescent="0.25">
      <c r="G164" s="8" t="s">
        <v>313</v>
      </c>
      <c r="H164" s="5">
        <v>612</v>
      </c>
    </row>
    <row r="165" spans="7:8" x14ac:dyDescent="0.25">
      <c r="G165" s="8" t="s">
        <v>314</v>
      </c>
      <c r="H165" s="5">
        <v>616</v>
      </c>
    </row>
    <row r="166" spans="7:8" x14ac:dyDescent="0.25">
      <c r="G166" s="8" t="s">
        <v>315</v>
      </c>
      <c r="H166" s="5">
        <v>620</v>
      </c>
    </row>
    <row r="167" spans="7:8" x14ac:dyDescent="0.25">
      <c r="G167" s="8" t="s">
        <v>316</v>
      </c>
      <c r="H167" s="5">
        <v>630</v>
      </c>
    </row>
    <row r="168" spans="7:8" x14ac:dyDescent="0.25">
      <c r="G168" s="8" t="s">
        <v>317</v>
      </c>
      <c r="H168" s="5">
        <v>638</v>
      </c>
    </row>
    <row r="169" spans="7:8" x14ac:dyDescent="0.25">
      <c r="G169" s="8" t="s">
        <v>318</v>
      </c>
      <c r="H169" s="5">
        <v>162</v>
      </c>
    </row>
    <row r="170" spans="7:8" x14ac:dyDescent="0.25">
      <c r="G170" s="8" t="s">
        <v>319</v>
      </c>
      <c r="H170" s="5">
        <v>646</v>
      </c>
    </row>
    <row r="171" spans="7:8" x14ac:dyDescent="0.25">
      <c r="G171" s="8" t="s">
        <v>320</v>
      </c>
      <c r="H171" s="5">
        <v>642</v>
      </c>
    </row>
    <row r="172" spans="7:8" x14ac:dyDescent="0.25">
      <c r="G172" s="8" t="s">
        <v>321</v>
      </c>
      <c r="H172" s="5">
        <v>222</v>
      </c>
    </row>
    <row r="173" spans="7:8" x14ac:dyDescent="0.25">
      <c r="G173" s="8" t="s">
        <v>322</v>
      </c>
      <c r="H173" s="5">
        <v>882</v>
      </c>
    </row>
    <row r="174" spans="7:8" x14ac:dyDescent="0.25">
      <c r="G174" s="8" t="s">
        <v>323</v>
      </c>
      <c r="H174" s="5">
        <v>674</v>
      </c>
    </row>
    <row r="175" spans="7:8" x14ac:dyDescent="0.25">
      <c r="G175" s="8" t="s">
        <v>324</v>
      </c>
      <c r="H175" s="5">
        <v>678</v>
      </c>
    </row>
    <row r="176" spans="7:8" x14ac:dyDescent="0.25">
      <c r="G176" s="8" t="s">
        <v>325</v>
      </c>
      <c r="H176" s="5">
        <v>682</v>
      </c>
    </row>
    <row r="177" spans="7:8" x14ac:dyDescent="0.25">
      <c r="G177" s="8" t="s">
        <v>326</v>
      </c>
      <c r="H177" s="5">
        <v>748</v>
      </c>
    </row>
    <row r="178" spans="7:8" x14ac:dyDescent="0.25">
      <c r="G178" s="8" t="s">
        <v>327</v>
      </c>
      <c r="H178" s="5">
        <v>744</v>
      </c>
    </row>
    <row r="179" spans="7:8" x14ac:dyDescent="0.25">
      <c r="G179" s="8" t="s">
        <v>328</v>
      </c>
      <c r="H179" s="5">
        <v>654</v>
      </c>
    </row>
    <row r="180" spans="7:8" x14ac:dyDescent="0.25">
      <c r="G180" s="8" t="s">
        <v>329</v>
      </c>
      <c r="H180" s="5">
        <v>408</v>
      </c>
    </row>
    <row r="181" spans="7:8" x14ac:dyDescent="0.25">
      <c r="G181" s="8" t="s">
        <v>330</v>
      </c>
      <c r="H181" s="5">
        <v>580</v>
      </c>
    </row>
    <row r="182" spans="7:8" x14ac:dyDescent="0.25">
      <c r="G182" s="8" t="s">
        <v>331</v>
      </c>
      <c r="H182" s="5">
        <v>690</v>
      </c>
    </row>
    <row r="183" spans="7:8" x14ac:dyDescent="0.25">
      <c r="G183" s="10" t="s">
        <v>332</v>
      </c>
      <c r="H183" s="9">
        <v>652</v>
      </c>
    </row>
    <row r="184" spans="7:8" x14ac:dyDescent="0.25">
      <c r="G184" s="8" t="s">
        <v>333</v>
      </c>
      <c r="H184" s="5">
        <v>670</v>
      </c>
    </row>
    <row r="185" spans="7:8" x14ac:dyDescent="0.25">
      <c r="G185" s="8" t="s">
        <v>334</v>
      </c>
      <c r="H185" s="5">
        <v>534</v>
      </c>
    </row>
    <row r="186" spans="7:8" x14ac:dyDescent="0.25">
      <c r="G186" s="10" t="s">
        <v>335</v>
      </c>
      <c r="H186" s="9">
        <v>663</v>
      </c>
    </row>
    <row r="187" spans="7:8" x14ac:dyDescent="0.25">
      <c r="G187" s="8" t="s">
        <v>336</v>
      </c>
      <c r="H187" s="5">
        <v>666</v>
      </c>
    </row>
    <row r="188" spans="7:8" x14ac:dyDescent="0.25">
      <c r="G188" s="8" t="s">
        <v>337</v>
      </c>
      <c r="H188" s="5">
        <v>686</v>
      </c>
    </row>
    <row r="189" spans="7:8" x14ac:dyDescent="0.25">
      <c r="G189" s="8" t="s">
        <v>338</v>
      </c>
      <c r="H189" s="5">
        <v>659</v>
      </c>
    </row>
    <row r="190" spans="7:8" x14ac:dyDescent="0.25">
      <c r="G190" s="8" t="s">
        <v>339</v>
      </c>
      <c r="H190" s="5">
        <v>662</v>
      </c>
    </row>
    <row r="191" spans="7:8" x14ac:dyDescent="0.25">
      <c r="G191" s="10" t="s">
        <v>340</v>
      </c>
      <c r="H191" s="9">
        <v>688</v>
      </c>
    </row>
    <row r="192" spans="7:8" x14ac:dyDescent="0.25">
      <c r="G192" s="8" t="s">
        <v>341</v>
      </c>
      <c r="H192" s="5">
        <v>702</v>
      </c>
    </row>
    <row r="193" spans="7:8" x14ac:dyDescent="0.25">
      <c r="G193" s="8" t="s">
        <v>342</v>
      </c>
      <c r="H193" s="9">
        <v>760</v>
      </c>
    </row>
    <row r="194" spans="7:8" x14ac:dyDescent="0.25">
      <c r="G194" s="8" t="s">
        <v>343</v>
      </c>
      <c r="H194" s="5">
        <v>703</v>
      </c>
    </row>
    <row r="195" spans="7:8" x14ac:dyDescent="0.25">
      <c r="G195" s="8" t="s">
        <v>344</v>
      </c>
      <c r="H195" s="5">
        <v>705</v>
      </c>
    </row>
    <row r="196" spans="7:8" x14ac:dyDescent="0.25">
      <c r="G196" s="8" t="s">
        <v>345</v>
      </c>
      <c r="H196" s="5">
        <v>840</v>
      </c>
    </row>
    <row r="197" spans="7:8" x14ac:dyDescent="0.25">
      <c r="G197" s="8" t="s">
        <v>346</v>
      </c>
      <c r="H197" s="5">
        <v>90</v>
      </c>
    </row>
    <row r="198" spans="7:8" x14ac:dyDescent="0.25">
      <c r="G198" s="8" t="s">
        <v>347</v>
      </c>
      <c r="H198" s="5">
        <v>706</v>
      </c>
    </row>
    <row r="199" spans="7:8" x14ac:dyDescent="0.25">
      <c r="G199" s="8" t="s">
        <v>348</v>
      </c>
      <c r="H199" s="9">
        <v>729</v>
      </c>
    </row>
    <row r="200" spans="7:8" x14ac:dyDescent="0.25">
      <c r="G200" s="8" t="s">
        <v>349</v>
      </c>
      <c r="H200" s="5">
        <v>740</v>
      </c>
    </row>
    <row r="201" spans="7:8" x14ac:dyDescent="0.25">
      <c r="G201" s="8" t="s">
        <v>350</v>
      </c>
      <c r="H201" s="5">
        <v>694</v>
      </c>
    </row>
    <row r="202" spans="7:8" x14ac:dyDescent="0.25">
      <c r="G202" s="8" t="s">
        <v>351</v>
      </c>
      <c r="H202" s="5">
        <v>762</v>
      </c>
    </row>
    <row r="203" spans="7:8" x14ac:dyDescent="0.25">
      <c r="G203" s="8" t="s">
        <v>352</v>
      </c>
      <c r="H203" s="5">
        <v>764</v>
      </c>
    </row>
    <row r="204" spans="7:8" x14ac:dyDescent="0.25">
      <c r="G204" s="8" t="s">
        <v>353</v>
      </c>
      <c r="H204" s="5">
        <v>158</v>
      </c>
    </row>
    <row r="205" spans="7:8" x14ac:dyDescent="0.25">
      <c r="G205" s="8" t="s">
        <v>354</v>
      </c>
      <c r="H205" s="5">
        <v>834</v>
      </c>
    </row>
    <row r="206" spans="7:8" x14ac:dyDescent="0.25">
      <c r="G206" s="8" t="s">
        <v>355</v>
      </c>
      <c r="H206" s="5">
        <v>796</v>
      </c>
    </row>
    <row r="207" spans="7:8" x14ac:dyDescent="0.25">
      <c r="G207" s="8" t="s">
        <v>356</v>
      </c>
      <c r="H207" s="5">
        <v>768</v>
      </c>
    </row>
    <row r="208" spans="7:8" x14ac:dyDescent="0.25">
      <c r="G208" s="8" t="s">
        <v>357</v>
      </c>
      <c r="H208" s="5">
        <v>772</v>
      </c>
    </row>
    <row r="209" spans="7:8" x14ac:dyDescent="0.25">
      <c r="G209" s="8" t="s">
        <v>358</v>
      </c>
      <c r="H209" s="5">
        <v>776</v>
      </c>
    </row>
    <row r="210" spans="7:8" x14ac:dyDescent="0.25">
      <c r="G210" s="8" t="s">
        <v>359</v>
      </c>
      <c r="H210" s="5">
        <v>780</v>
      </c>
    </row>
    <row r="211" spans="7:8" x14ac:dyDescent="0.25">
      <c r="G211" s="8" t="s">
        <v>360</v>
      </c>
      <c r="H211" s="5">
        <v>798</v>
      </c>
    </row>
    <row r="212" spans="7:8" x14ac:dyDescent="0.25">
      <c r="G212" s="8" t="s">
        <v>361</v>
      </c>
      <c r="H212" s="5">
        <v>788</v>
      </c>
    </row>
    <row r="213" spans="7:8" x14ac:dyDescent="0.25">
      <c r="G213" s="8" t="s">
        <v>362</v>
      </c>
      <c r="H213" s="5">
        <v>795</v>
      </c>
    </row>
    <row r="214" spans="7:8" x14ac:dyDescent="0.25">
      <c r="G214" s="8" t="s">
        <v>363</v>
      </c>
      <c r="H214" s="5">
        <v>792</v>
      </c>
    </row>
    <row r="215" spans="7:8" x14ac:dyDescent="0.25">
      <c r="G215" s="8" t="s">
        <v>364</v>
      </c>
      <c r="H215" s="5">
        <v>800</v>
      </c>
    </row>
    <row r="216" spans="7:8" x14ac:dyDescent="0.25">
      <c r="G216" s="8" t="s">
        <v>365</v>
      </c>
      <c r="H216" s="5">
        <v>860</v>
      </c>
    </row>
    <row r="217" spans="7:8" x14ac:dyDescent="0.25">
      <c r="G217" s="8" t="s">
        <v>366</v>
      </c>
      <c r="H217" s="5">
        <v>804</v>
      </c>
    </row>
    <row r="218" spans="7:8" x14ac:dyDescent="0.25">
      <c r="G218" s="8" t="s">
        <v>367</v>
      </c>
      <c r="H218" s="5">
        <v>876</v>
      </c>
    </row>
    <row r="219" spans="7:8" x14ac:dyDescent="0.25">
      <c r="G219" s="8" t="s">
        <v>368</v>
      </c>
      <c r="H219" s="5">
        <v>858</v>
      </c>
    </row>
    <row r="220" spans="7:8" x14ac:dyDescent="0.25">
      <c r="G220" s="8" t="s">
        <v>369</v>
      </c>
      <c r="H220" s="5">
        <v>234</v>
      </c>
    </row>
    <row r="221" spans="7:8" x14ac:dyDescent="0.25">
      <c r="G221" s="8" t="s">
        <v>370</v>
      </c>
      <c r="H221" s="5">
        <v>242</v>
      </c>
    </row>
    <row r="222" spans="7:8" x14ac:dyDescent="0.25">
      <c r="G222" s="8" t="s">
        <v>371</v>
      </c>
      <c r="H222" s="5">
        <v>608</v>
      </c>
    </row>
    <row r="223" spans="7:8" x14ac:dyDescent="0.25">
      <c r="G223" s="8" t="s">
        <v>372</v>
      </c>
      <c r="H223" s="5">
        <v>246</v>
      </c>
    </row>
    <row r="224" spans="7:8" x14ac:dyDescent="0.25">
      <c r="G224" s="8" t="s">
        <v>373</v>
      </c>
      <c r="H224" s="5">
        <v>238</v>
      </c>
    </row>
    <row r="225" spans="7:8" x14ac:dyDescent="0.25">
      <c r="G225" s="8" t="s">
        <v>374</v>
      </c>
      <c r="H225" s="5">
        <v>250</v>
      </c>
    </row>
    <row r="226" spans="7:8" x14ac:dyDescent="0.25">
      <c r="G226" s="8" t="s">
        <v>375</v>
      </c>
      <c r="H226" s="5">
        <v>254</v>
      </c>
    </row>
    <row r="227" spans="7:8" x14ac:dyDescent="0.25">
      <c r="G227" s="8" t="s">
        <v>376</v>
      </c>
      <c r="H227" s="5">
        <v>258</v>
      </c>
    </row>
    <row r="228" spans="7:8" x14ac:dyDescent="0.25">
      <c r="G228" s="8" t="s">
        <v>377</v>
      </c>
      <c r="H228" s="5">
        <v>334</v>
      </c>
    </row>
    <row r="229" spans="7:8" x14ac:dyDescent="0.25">
      <c r="G229" s="8" t="s">
        <v>378</v>
      </c>
      <c r="H229" s="5">
        <v>191</v>
      </c>
    </row>
    <row r="230" spans="7:8" x14ac:dyDescent="0.25">
      <c r="G230" s="8" t="s">
        <v>379</v>
      </c>
      <c r="H230" s="5">
        <v>140</v>
      </c>
    </row>
    <row r="231" spans="7:8" x14ac:dyDescent="0.25">
      <c r="G231" s="8" t="s">
        <v>380</v>
      </c>
      <c r="H231" s="5">
        <v>148</v>
      </c>
    </row>
    <row r="232" spans="7:8" x14ac:dyDescent="0.25">
      <c r="G232" s="8" t="s">
        <v>381</v>
      </c>
      <c r="H232" s="5">
        <v>499</v>
      </c>
    </row>
    <row r="233" spans="7:8" x14ac:dyDescent="0.25">
      <c r="G233" s="8" t="s">
        <v>382</v>
      </c>
      <c r="H233" s="5">
        <v>203</v>
      </c>
    </row>
    <row r="234" spans="7:8" x14ac:dyDescent="0.25">
      <c r="G234" s="8" t="s">
        <v>383</v>
      </c>
      <c r="H234" s="5">
        <v>152</v>
      </c>
    </row>
    <row r="235" spans="7:8" x14ac:dyDescent="0.25">
      <c r="G235" s="8" t="s">
        <v>384</v>
      </c>
      <c r="H235" s="5">
        <v>756</v>
      </c>
    </row>
    <row r="236" spans="7:8" x14ac:dyDescent="0.25">
      <c r="G236" s="8" t="s">
        <v>385</v>
      </c>
      <c r="H236" s="5">
        <v>752</v>
      </c>
    </row>
    <row r="237" spans="7:8" x14ac:dyDescent="0.25">
      <c r="G237" s="8" t="s">
        <v>386</v>
      </c>
      <c r="H237" s="5">
        <v>144</v>
      </c>
    </row>
    <row r="238" spans="7:8" x14ac:dyDescent="0.25">
      <c r="G238" s="8" t="s">
        <v>387</v>
      </c>
      <c r="H238" s="5">
        <v>218</v>
      </c>
    </row>
    <row r="239" spans="7:8" x14ac:dyDescent="0.25">
      <c r="G239" s="8" t="s">
        <v>388</v>
      </c>
      <c r="H239" s="5">
        <v>226</v>
      </c>
    </row>
    <row r="240" spans="7:8" x14ac:dyDescent="0.25">
      <c r="G240" s="8" t="s">
        <v>389</v>
      </c>
      <c r="H240" s="5">
        <v>248</v>
      </c>
    </row>
    <row r="241" spans="7:8" x14ac:dyDescent="0.25">
      <c r="G241" s="8" t="s">
        <v>390</v>
      </c>
      <c r="H241" s="5">
        <v>232</v>
      </c>
    </row>
    <row r="242" spans="7:8" x14ac:dyDescent="0.25">
      <c r="G242" s="8" t="s">
        <v>391</v>
      </c>
      <c r="H242" s="5">
        <v>233</v>
      </c>
    </row>
    <row r="243" spans="7:8" x14ac:dyDescent="0.25">
      <c r="G243" s="8" t="s">
        <v>392</v>
      </c>
      <c r="H243" s="5">
        <v>231</v>
      </c>
    </row>
    <row r="244" spans="7:8" x14ac:dyDescent="0.25">
      <c r="G244" s="8" t="s">
        <v>393</v>
      </c>
      <c r="H244" s="5">
        <v>891</v>
      </c>
    </row>
    <row r="245" spans="7:8" x14ac:dyDescent="0.25">
      <c r="G245" s="8" t="s">
        <v>394</v>
      </c>
      <c r="H245" s="5">
        <v>710</v>
      </c>
    </row>
    <row r="246" spans="7:8" x14ac:dyDescent="0.25">
      <c r="G246" s="8" t="s">
        <v>395</v>
      </c>
      <c r="H246" s="5">
        <v>239</v>
      </c>
    </row>
    <row r="247" spans="7:8" x14ac:dyDescent="0.25">
      <c r="G247" s="8" t="s">
        <v>396</v>
      </c>
      <c r="H247" s="5">
        <v>410</v>
      </c>
    </row>
    <row r="248" spans="7:8" x14ac:dyDescent="0.25">
      <c r="G248" s="10" t="s">
        <v>397</v>
      </c>
      <c r="H248" s="9">
        <v>896</v>
      </c>
    </row>
    <row r="249" spans="7:8" x14ac:dyDescent="0.25">
      <c r="G249" s="10" t="s">
        <v>398</v>
      </c>
      <c r="H249" s="9">
        <v>728</v>
      </c>
    </row>
    <row r="250" spans="7:8" x14ac:dyDescent="0.25">
      <c r="G250" s="8" t="s">
        <v>399</v>
      </c>
      <c r="H250" s="5">
        <v>388</v>
      </c>
    </row>
    <row r="251" spans="7:8" x14ac:dyDescent="0.25">
      <c r="G251" s="8" t="s">
        <v>400</v>
      </c>
      <c r="H251" s="5">
        <v>392</v>
      </c>
    </row>
    <row r="252" spans="7:8" x14ac:dyDescent="0.25">
      <c r="G252" s="8" t="s">
        <v>401</v>
      </c>
      <c r="H252" s="5">
        <v>260</v>
      </c>
    </row>
    <row r="253" spans="7:8" x14ac:dyDescent="0.25">
      <c r="G253" s="8" t="s">
        <v>402</v>
      </c>
      <c r="H253" s="5">
        <v>86</v>
      </c>
    </row>
    <row r="254" spans="7:8" x14ac:dyDescent="0.25">
      <c r="G254" s="8" t="s">
        <v>403</v>
      </c>
      <c r="H254" s="5">
        <v>581</v>
      </c>
    </row>
    <row r="255" spans="7:8" x14ac:dyDescent="0.25">
      <c r="G255" s="10" t="s">
        <v>405</v>
      </c>
      <c r="H255" s="5" t="s">
        <v>107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F39"/>
  <sheetViews>
    <sheetView zoomScale="115" zoomScaleNormal="115" workbookViewId="0">
      <selection activeCell="C17" sqref="C17"/>
    </sheetView>
  </sheetViews>
  <sheetFormatPr defaultRowHeight="15" x14ac:dyDescent="0.25"/>
  <cols>
    <col min="1" max="1" width="2.42578125" customWidth="1"/>
    <col min="2" max="2" width="29.28515625" customWidth="1"/>
  </cols>
  <sheetData>
    <row r="1" spans="1:6" ht="45" x14ac:dyDescent="0.25">
      <c r="A1" s="54"/>
      <c r="B1" s="55" t="s">
        <v>468</v>
      </c>
      <c r="C1" s="57">
        <f>IF(OR(
             IFERROR(SEARCH(A$2,'Заявление КПК'!$F$37),FALSE),
             IFERROR(SEARCH(A$3,'Заявление КПК'!$F$37),FALSE),
             IFERROR(SEARCH(A$4,'Заявление КПК'!$F$37),FALSE),
             IFERROR(SEARCH(A$5,'Заявление КПК'!$F$37),FALSE),
             IFERROR(SEARCH(A$6,'Заявление КПК'!$F$37),FALSE),
             IFERROR(SEARCH(A$7,'Заявление КПК'!$F$37),FALSE),
             IFERROR(SEARCH(A$8,'Заявление КПК'!$F$37),FALSE),
             IFERROR(SEARCH(A$9,'Заявление КПК'!$F$37),FALSE),
             IFERROR(SEARCH(A$10,'Заявление КПК'!$F$37),FALSE),
             IFERROR(SEARCH(A$11,'Заявление КПК'!$F$37),FALSE),
             IFERROR(SEARCH(A$12,'Заявление КПК'!$F$37),FALSE),
             IFERROR(SEARCH(A$13,'Заявление КПК'!$F$37),FALSE),
             IFERROR(SEARCH(A$14,'Заявление КПК'!$F$37),FALSE),
             IFERROR(SEARCH(A$15,'Заявление КПК'!$F$37),FALSE),
             IFERROR(SEARCH(A$16,'Заявление КПК'!$F$37),FALSE),
             IFERROR(SEARCH(A$17,'Заявление КПК'!$F$37),FALSE),
             IFERROR(SEARCH(A$18,'Заявление КПК'!$F$37),FALSE),
             IFERROR(SEARCH(A$19,'Заявление КПК'!$F$37),FALSE),
             IFERROR(SEARCH(A$20,'Заявление КПК'!$F$37),FALSE),
             IFERROR(SEARCH(A$21,'Заявление КПК'!$F$37),FALSE),
             IFERROR(SEARCH(A$22,'Заявление КПК'!$F$37),FALSE),
             IFERROR(SEARCH(A$23,'Заявление КПК'!$F$37),FALSE),
             IFERROR(SEARCH(A$24,'Заявление КПК'!$F$37),FALSE),
             IFERROR(SEARCH(A$25,'Заявление КПК'!$F$37),FALSE),
             IFERROR(SEARCH(A$26,'Заявление КПК'!$F$37),FALSE),
             IFERROR(SEARCH(A$27,'Заявление КПК'!$F$37),FALSE),),
             VALUE("1"),VALUE("0"))</f>
        <v>0</v>
      </c>
      <c r="F1" s="2"/>
    </row>
    <row r="2" spans="1:6" ht="45" x14ac:dyDescent="0.25">
      <c r="A2" s="56" t="s">
        <v>430</v>
      </c>
      <c r="B2" s="60" t="s">
        <v>469</v>
      </c>
      <c r="C2" s="57">
        <f>IF('Заявление КПК'!$F$37="",0,IF(OR(
             IFERROR(SEARCH(A$35,'Заявление КПК'!$F$37),FALSE),),
             VALUE("0"),VALUE("1")))</f>
        <v>0</v>
      </c>
    </row>
    <row r="3" spans="1:6" ht="45" x14ac:dyDescent="0.25">
      <c r="A3" s="56" t="s">
        <v>431</v>
      </c>
      <c r="B3" s="60" t="s">
        <v>470</v>
      </c>
      <c r="C3" s="57">
        <f>IF('Заявление КПК'!F37="",0,IF(OR(
             IFERROR(SEARCH(A$36,'Заявление КПК'!$F$37),FALSE),),
             VALUE("0"),VALUE("1")))</f>
        <v>0</v>
      </c>
    </row>
    <row r="4" spans="1:6" ht="45" x14ac:dyDescent="0.25">
      <c r="A4" s="56" t="s">
        <v>432</v>
      </c>
      <c r="B4" s="3" t="s">
        <v>474</v>
      </c>
      <c r="C4" s="57">
        <f>IF(OR(
             IFERROR(SEARCH(A$37,'Заявление КПК'!$F$37),FALSE),
             IFERROR(SEARCH(A$38,'Заявление КПК'!$F$37),FALSE),
             IFERROR(SEARCH(A$39,'Заявление КПК'!$F$37),FALSE),),
             VALUE("1"),VALUE("0"))</f>
        <v>0</v>
      </c>
    </row>
    <row r="5" spans="1:6" x14ac:dyDescent="0.25">
      <c r="A5" s="56" t="s">
        <v>433</v>
      </c>
      <c r="B5" t="s">
        <v>463</v>
      </c>
      <c r="C5" t="str">
        <f>+IF('Заявление КПК'!F37&lt;&gt;"",'Заявление КПК'!F37,"")</f>
        <v/>
      </c>
    </row>
    <row r="6" spans="1:6" x14ac:dyDescent="0.25">
      <c r="A6" s="56" t="s">
        <v>434</v>
      </c>
      <c r="B6" s="58"/>
    </row>
    <row r="7" spans="1:6" x14ac:dyDescent="0.25">
      <c r="A7" s="56" t="s">
        <v>435</v>
      </c>
      <c r="B7" s="58"/>
    </row>
    <row r="8" spans="1:6" x14ac:dyDescent="0.25">
      <c r="A8" s="56" t="s">
        <v>436</v>
      </c>
    </row>
    <row r="9" spans="1:6" x14ac:dyDescent="0.25">
      <c r="A9" s="56" t="s">
        <v>437</v>
      </c>
      <c r="B9" s="58"/>
    </row>
    <row r="10" spans="1:6" x14ac:dyDescent="0.25">
      <c r="A10" s="56" t="s">
        <v>438</v>
      </c>
      <c r="B10" s="58"/>
    </row>
    <row r="11" spans="1:6" x14ac:dyDescent="0.25">
      <c r="A11" s="56" t="s">
        <v>439</v>
      </c>
      <c r="B11" s="58"/>
    </row>
    <row r="12" spans="1:6" x14ac:dyDescent="0.25">
      <c r="A12" s="56" t="s">
        <v>440</v>
      </c>
      <c r="B12" s="58"/>
    </row>
    <row r="13" spans="1:6" x14ac:dyDescent="0.25">
      <c r="A13" s="56" t="s">
        <v>441</v>
      </c>
      <c r="B13" s="58"/>
    </row>
    <row r="14" spans="1:6" x14ac:dyDescent="0.25">
      <c r="A14" s="56" t="s">
        <v>442</v>
      </c>
      <c r="B14" s="58"/>
    </row>
    <row r="15" spans="1:6" x14ac:dyDescent="0.25">
      <c r="A15" s="56" t="s">
        <v>443</v>
      </c>
      <c r="B15" s="58"/>
    </row>
    <row r="16" spans="1:6" x14ac:dyDescent="0.25">
      <c r="A16" s="56" t="s">
        <v>444</v>
      </c>
      <c r="B16" s="58"/>
    </row>
    <row r="17" spans="1:2" x14ac:dyDescent="0.25">
      <c r="A17" s="56" t="s">
        <v>445</v>
      </c>
      <c r="B17" s="58"/>
    </row>
    <row r="18" spans="1:2" x14ac:dyDescent="0.25">
      <c r="A18" s="56" t="s">
        <v>446</v>
      </c>
      <c r="B18" s="58"/>
    </row>
    <row r="19" spans="1:2" x14ac:dyDescent="0.25">
      <c r="A19" s="56" t="s">
        <v>447</v>
      </c>
      <c r="B19" s="58"/>
    </row>
    <row r="20" spans="1:2" x14ac:dyDescent="0.25">
      <c r="A20" s="56" t="s">
        <v>448</v>
      </c>
      <c r="B20" s="58"/>
    </row>
    <row r="21" spans="1:2" x14ac:dyDescent="0.25">
      <c r="A21" s="56" t="s">
        <v>449</v>
      </c>
      <c r="B21" s="58"/>
    </row>
    <row r="22" spans="1:2" x14ac:dyDescent="0.25">
      <c r="A22" s="56" t="s">
        <v>450</v>
      </c>
      <c r="B22" s="58"/>
    </row>
    <row r="23" spans="1:2" x14ac:dyDescent="0.25">
      <c r="A23" s="56" t="s">
        <v>451</v>
      </c>
      <c r="B23" s="58"/>
    </row>
    <row r="24" spans="1:2" x14ac:dyDescent="0.25">
      <c r="A24" s="56" t="s">
        <v>452</v>
      </c>
      <c r="B24" s="58"/>
    </row>
    <row r="25" spans="1:2" x14ac:dyDescent="0.25">
      <c r="A25" s="56" t="s">
        <v>453</v>
      </c>
      <c r="B25" s="58"/>
    </row>
    <row r="26" spans="1:2" x14ac:dyDescent="0.25">
      <c r="A26" s="56" t="s">
        <v>454</v>
      </c>
      <c r="B26" s="58"/>
    </row>
    <row r="27" spans="1:2" x14ac:dyDescent="0.25">
      <c r="A27" s="56" t="s">
        <v>455</v>
      </c>
      <c r="B27" s="58"/>
    </row>
    <row r="28" spans="1:2" x14ac:dyDescent="0.25">
      <c r="A28" s="56" t="s">
        <v>456</v>
      </c>
      <c r="B28" s="58"/>
    </row>
    <row r="29" spans="1:2" x14ac:dyDescent="0.25">
      <c r="A29" s="56" t="s">
        <v>457</v>
      </c>
      <c r="B29" s="58"/>
    </row>
    <row r="30" spans="1:2" x14ac:dyDescent="0.25">
      <c r="A30" s="56" t="s">
        <v>458</v>
      </c>
      <c r="B30" s="58"/>
    </row>
    <row r="31" spans="1:2" x14ac:dyDescent="0.25">
      <c r="A31" s="56" t="s">
        <v>459</v>
      </c>
      <c r="B31" s="58"/>
    </row>
    <row r="32" spans="1:2" x14ac:dyDescent="0.25">
      <c r="A32" s="56" t="s">
        <v>460</v>
      </c>
      <c r="B32" s="58"/>
    </row>
    <row r="33" spans="1:2" x14ac:dyDescent="0.25">
      <c r="A33" s="56" t="s">
        <v>461</v>
      </c>
      <c r="B33" s="58"/>
    </row>
    <row r="34" spans="1:2" x14ac:dyDescent="0.25">
      <c r="A34" s="56" t="s">
        <v>462</v>
      </c>
      <c r="B34" s="58"/>
    </row>
    <row r="35" spans="1:2" x14ac:dyDescent="0.25">
      <c r="A35" s="59" t="s">
        <v>466</v>
      </c>
    </row>
    <row r="36" spans="1:2" x14ac:dyDescent="0.25">
      <c r="A36" s="59" t="s">
        <v>467</v>
      </c>
    </row>
    <row r="37" spans="1:2" x14ac:dyDescent="0.25">
      <c r="A37" s="56" t="s">
        <v>471</v>
      </c>
    </row>
    <row r="38" spans="1:2" x14ac:dyDescent="0.25">
      <c r="A38" s="56" t="s">
        <v>472</v>
      </c>
    </row>
    <row r="39" spans="1:2" x14ac:dyDescent="0.25">
      <c r="A39" s="56" t="s">
        <v>473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8</vt:i4>
      </vt:variant>
    </vt:vector>
  </HeadingPairs>
  <TitlesOfParts>
    <vt:vector size="13" baseType="lpstr">
      <vt:lpstr>Заявление КПК</vt:lpstr>
      <vt:lpstr>Инф-я о лицах</vt:lpstr>
      <vt:lpstr>Таблица замечаний</vt:lpstr>
      <vt:lpstr>Опись документов</vt:lpstr>
      <vt:lpstr>Поиск ошибки раскладки</vt:lpstr>
      <vt:lpstr>ДаНет</vt:lpstr>
      <vt:lpstr>Дата_ДУЛ</vt:lpstr>
      <vt:lpstr>Должности</vt:lpstr>
      <vt:lpstr>ДР</vt:lpstr>
      <vt:lpstr>ДУЛ</vt:lpstr>
      <vt:lpstr>ОКСМ</vt:lpstr>
      <vt:lpstr>Соответствие</vt:lpstr>
      <vt:lpstr>Субъект_РФ</vt:lpstr>
    </vt:vector>
  </TitlesOfParts>
  <Company>Банк России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Заявление АОФР</dc:title>
  <dc:creator>Банк России</dc:creator>
  <cp:lastPrinted>2022-07-07T19:58:04Z</cp:lastPrinted>
  <dcterms:created xsi:type="dcterms:W3CDTF">2022-06-29T14:15:52Z</dcterms:created>
  <dcterms:modified xsi:type="dcterms:W3CDTF">2025-06-20T09:55:18Z</dcterms:modified>
</cp:coreProperties>
</file>