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7" activeTab="8"/>
  </bookViews>
  <sheets>
    <sheet name="Geo6" sheetId="29" r:id="rId1"/>
    <sheet name="Geo5" sheetId="30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Interes_rate_derivatives" sheetId="36" r:id="rId9"/>
    <sheet name="Execution_method" sheetId="27" r:id="rId10"/>
    <sheet name="Complementary_Inf_RUS" sheetId="9" r:id="rId11"/>
    <sheet name="A1_RUS" sheetId="10" r:id="rId12"/>
    <sheet name="A2_RUS" sheetId="11" r:id="rId13"/>
    <sheet name="A3_RUS" sheetId="12" r:id="rId14"/>
    <sheet name="A4_RUS" sheetId="13" r:id="rId15"/>
    <sheet name="A5_RUS" sheetId="14" r:id="rId16"/>
    <sheet name="A6_RUS" sheetId="15" r:id="rId17"/>
    <sheet name="A7_RUS" sheetId="16" r:id="rId18"/>
    <sheet name="A8_RUS" sheetId="17" r:id="rId19"/>
    <sheet name="B_RUS" sheetId="34" r:id="rId20"/>
    <sheet name="C_RUS" sheetId="35" r:id="rId21"/>
    <sheet name="Complementary_Inf" sheetId="18" r:id="rId22"/>
    <sheet name="A1" sheetId="19" r:id="rId23"/>
    <sheet name="A2" sheetId="20" r:id="rId24"/>
    <sheet name="A3" sheetId="21" r:id="rId25"/>
    <sheet name="A4" sheetId="22" r:id="rId26"/>
    <sheet name="A5" sheetId="23" r:id="rId27"/>
    <sheet name="A6" sheetId="24" r:id="rId28"/>
    <sheet name="A7" sheetId="25" r:id="rId29"/>
    <sheet name="A8" sheetId="26" r:id="rId30"/>
    <sheet name="B" sheetId="31" r:id="rId31"/>
    <sheet name="C" sheetId="32" r:id="rId32"/>
    <sheet name="C_out" sheetId="33" state="hidden" r:id="rId33"/>
  </sheets>
  <externalReferences>
    <externalReference r:id="rId34"/>
  </externalReference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2">'A1'!$A$1:$M$88</definedName>
    <definedName name="_xlnm.Print_Area" localSheetId="11">A1_RUS!$A:$M</definedName>
    <definedName name="_xlnm.Print_Area" localSheetId="23">'A2'!$A$1:$L$79</definedName>
    <definedName name="_xlnm.Print_Area" localSheetId="12">A2_RUS!$A$8:$L$79</definedName>
    <definedName name="_xlnm.Print_Area" localSheetId="24">'A3'!$A$1:$M$82</definedName>
    <definedName name="_xlnm.Print_Area" localSheetId="13">A3_RUS!$A$8:$M$82</definedName>
    <definedName name="_xlnm.Print_Area" localSheetId="25">'A4'!$A$1:$AR$79</definedName>
    <definedName name="_xlnm.Print_Area" localSheetId="14">A4_RUS!$A$4:$AR$81</definedName>
    <definedName name="_xlnm.Print_Area" localSheetId="27">'A6'!$A$1:$L$71</definedName>
    <definedName name="_xlnm.Print_Area" localSheetId="16">A6_RUS!$A$8:$L$71</definedName>
    <definedName name="_xlnm.Print_Area" localSheetId="28">'A7'!$A$1:$M$82</definedName>
    <definedName name="_xlnm.Print_Area" localSheetId="17">A7_RUS!$A$8:$M$78</definedName>
    <definedName name="_xlnm.Print_Area" localSheetId="29">'A8'!$A$1:$AR$70</definedName>
    <definedName name="_xlnm.Print_Area" localSheetId="18">A8_RUS!$A$1:$AR$65</definedName>
    <definedName name="_xlnm.Print_Area" localSheetId="30">B!$A$1:$M$54</definedName>
    <definedName name="_xlnm.Print_Area" localSheetId="19">B_RUS!$A:$M</definedName>
    <definedName name="_xlnm.Print_Area" localSheetId="31">'C'!$B$1:$M$64</definedName>
    <definedName name="_xlnm.Print_Area" localSheetId="20">C_RUS!$B$1:$M$64</definedName>
    <definedName name="_xlnm.Print_Area" localSheetId="21">Complementary_Inf!$B$2:$J$38</definedName>
    <definedName name="_xlnm.Print_Area" localSheetId="10">Complementary_Inf_RUS!$B$2:$J$38</definedName>
    <definedName name="_xlnm.Print_Area" localSheetId="9">Execution_method!$A$2:$J$14</definedName>
  </definedNames>
  <calcPr calcId="162913" fullCalcOnLoad="1"/>
</workbook>
</file>

<file path=xl/calcChain.xml><?xml version="1.0" encoding="utf-8"?>
<calcChain xmlns="http://schemas.openxmlformats.org/spreadsheetml/2006/main">
  <c r="M15" i="25" l="1"/>
  <c r="M16" i="25"/>
  <c r="M17" i="25"/>
  <c r="M18" i="25"/>
  <c r="M21" i="25"/>
  <c r="L14" i="24"/>
  <c r="D12" i="24"/>
  <c r="L12" i="24" s="1"/>
  <c r="I60" i="35"/>
  <c r="I59" i="35"/>
  <c r="K57" i="35"/>
  <c r="J57" i="35"/>
  <c r="I57" i="35"/>
  <c r="H57" i="35"/>
  <c r="G57" i="35"/>
  <c r="F57" i="35"/>
  <c r="E57" i="35"/>
  <c r="L57" i="35" s="1"/>
  <c r="D57" i="35"/>
  <c r="K56" i="35"/>
  <c r="J56" i="35"/>
  <c r="I56" i="35"/>
  <c r="H56" i="35"/>
  <c r="G56" i="35"/>
  <c r="F56" i="35"/>
  <c r="E56" i="35"/>
  <c r="L56" i="35" s="1"/>
  <c r="D56" i="35"/>
  <c r="K55" i="35"/>
  <c r="J55" i="35"/>
  <c r="I55" i="35"/>
  <c r="H55" i="35"/>
  <c r="G55" i="35"/>
  <c r="F55" i="35"/>
  <c r="E55" i="35"/>
  <c r="D55" i="35"/>
  <c r="K54" i="35"/>
  <c r="J54" i="35"/>
  <c r="I54" i="35"/>
  <c r="H54" i="35"/>
  <c r="G54" i="35"/>
  <c r="F54" i="35"/>
  <c r="E54" i="35"/>
  <c r="D54" i="35"/>
  <c r="I42" i="35"/>
  <c r="I41" i="35"/>
  <c r="K39" i="35"/>
  <c r="J39" i="35"/>
  <c r="I39" i="35"/>
  <c r="H39" i="35"/>
  <c r="G39" i="35"/>
  <c r="L39" i="35" s="1"/>
  <c r="F39" i="35"/>
  <c r="E39" i="35"/>
  <c r="D39" i="35"/>
  <c r="K38" i="35"/>
  <c r="J38" i="35"/>
  <c r="I38" i="35"/>
  <c r="H38" i="35"/>
  <c r="G38" i="35"/>
  <c r="L38" i="35" s="1"/>
  <c r="F38" i="35"/>
  <c r="E38" i="35"/>
  <c r="D38" i="35"/>
  <c r="K37" i="35"/>
  <c r="J37" i="35"/>
  <c r="I37" i="35"/>
  <c r="H37" i="35"/>
  <c r="G37" i="35"/>
  <c r="L37" i="35" s="1"/>
  <c r="F37" i="35"/>
  <c r="E37" i="35"/>
  <c r="D37" i="35"/>
  <c r="K36" i="35"/>
  <c r="J36" i="35"/>
  <c r="I36" i="35"/>
  <c r="H36" i="35"/>
  <c r="G36" i="35"/>
  <c r="F36" i="35"/>
  <c r="E36" i="35"/>
  <c r="D36" i="35"/>
  <c r="I31" i="35"/>
  <c r="I30" i="35"/>
  <c r="K28" i="35"/>
  <c r="J28" i="35"/>
  <c r="I28" i="35"/>
  <c r="L28" i="35" s="1"/>
  <c r="H28" i="35"/>
  <c r="G28" i="35"/>
  <c r="F28" i="35"/>
  <c r="E28" i="35"/>
  <c r="D28" i="35"/>
  <c r="K27" i="35"/>
  <c r="J27" i="35"/>
  <c r="I27" i="35"/>
  <c r="L27" i="35" s="1"/>
  <c r="H27" i="35"/>
  <c r="G27" i="35"/>
  <c r="F27" i="35"/>
  <c r="E27" i="35"/>
  <c r="D27" i="35"/>
  <c r="K26" i="35"/>
  <c r="J26" i="35"/>
  <c r="I26" i="35"/>
  <c r="L26" i="35" s="1"/>
  <c r="H26" i="35"/>
  <c r="G26" i="35"/>
  <c r="F26" i="35"/>
  <c r="E26" i="35"/>
  <c r="D26" i="35"/>
  <c r="K25" i="35"/>
  <c r="J25" i="35"/>
  <c r="I25" i="35"/>
  <c r="L25" i="35" s="1"/>
  <c r="H25" i="35"/>
  <c r="G25" i="35"/>
  <c r="F25" i="35"/>
  <c r="E25" i="35"/>
  <c r="D25" i="35"/>
  <c r="I20" i="35"/>
  <c r="I19" i="35"/>
  <c r="D19" i="35"/>
  <c r="L19" i="35" s="1"/>
  <c r="K17" i="35"/>
  <c r="J17" i="35"/>
  <c r="I17" i="35"/>
  <c r="H17" i="35"/>
  <c r="G17" i="35"/>
  <c r="F17" i="35"/>
  <c r="E17" i="35"/>
  <c r="D17" i="35"/>
  <c r="L17" i="35" s="1"/>
  <c r="K16" i="35"/>
  <c r="J16" i="35"/>
  <c r="I16" i="35"/>
  <c r="H16" i="35"/>
  <c r="G16" i="35"/>
  <c r="F16" i="35"/>
  <c r="E16" i="35"/>
  <c r="D16" i="35"/>
  <c r="L16" i="35" s="1"/>
  <c r="K15" i="35"/>
  <c r="J15" i="35"/>
  <c r="I15" i="35"/>
  <c r="H15" i="35"/>
  <c r="G15" i="35"/>
  <c r="F15" i="35"/>
  <c r="E15" i="35"/>
  <c r="D15" i="35"/>
  <c r="K14" i="35"/>
  <c r="J14" i="35"/>
  <c r="I14" i="35"/>
  <c r="H14" i="35"/>
  <c r="G14" i="35"/>
  <c r="F14" i="35"/>
  <c r="E14" i="35"/>
  <c r="D14" i="35"/>
  <c r="L14" i="35" s="1"/>
  <c r="L40" i="34"/>
  <c r="K40" i="34"/>
  <c r="J40" i="34"/>
  <c r="I40" i="34"/>
  <c r="H40" i="34"/>
  <c r="G40" i="34"/>
  <c r="F40" i="34"/>
  <c r="E40" i="34"/>
  <c r="D40" i="34"/>
  <c r="L39" i="34"/>
  <c r="K39" i="34"/>
  <c r="J39" i="34"/>
  <c r="I39" i="34"/>
  <c r="H39" i="34"/>
  <c r="G39" i="34"/>
  <c r="F39" i="34"/>
  <c r="E39" i="34"/>
  <c r="D39" i="34"/>
  <c r="L38" i="34"/>
  <c r="D38" i="34"/>
  <c r="L37" i="34"/>
  <c r="K37" i="34"/>
  <c r="J37" i="34"/>
  <c r="I37" i="34"/>
  <c r="H37" i="34"/>
  <c r="G37" i="34"/>
  <c r="F37" i="34"/>
  <c r="E37" i="34"/>
  <c r="D37" i="34"/>
  <c r="L36" i="34"/>
  <c r="K36" i="34"/>
  <c r="J36" i="34"/>
  <c r="I36" i="34"/>
  <c r="H36" i="34"/>
  <c r="G36" i="34"/>
  <c r="F36" i="34"/>
  <c r="E36" i="34"/>
  <c r="D36" i="34"/>
  <c r="J35" i="34"/>
  <c r="L34" i="34"/>
  <c r="K34" i="34"/>
  <c r="J34" i="34"/>
  <c r="I34" i="34"/>
  <c r="H34" i="34"/>
  <c r="G34" i="34"/>
  <c r="F34" i="34"/>
  <c r="E34" i="34"/>
  <c r="D34" i="34"/>
  <c r="L33" i="34"/>
  <c r="K33" i="34"/>
  <c r="J33" i="34"/>
  <c r="I33" i="34"/>
  <c r="H33" i="34"/>
  <c r="G33" i="34"/>
  <c r="F33" i="34"/>
  <c r="E33" i="34"/>
  <c r="D33" i="34"/>
  <c r="H32" i="34"/>
  <c r="L31" i="34"/>
  <c r="K31" i="34"/>
  <c r="J31" i="34"/>
  <c r="I31" i="34"/>
  <c r="H31" i="34"/>
  <c r="G31" i="34"/>
  <c r="F31" i="34"/>
  <c r="E31" i="34"/>
  <c r="D31" i="34"/>
  <c r="L30" i="34"/>
  <c r="K30" i="34"/>
  <c r="J30" i="34"/>
  <c r="I30" i="34"/>
  <c r="H30" i="34"/>
  <c r="G30" i="34"/>
  <c r="F30" i="34"/>
  <c r="E30" i="34"/>
  <c r="D30" i="34"/>
  <c r="F29" i="34"/>
  <c r="L25" i="34"/>
  <c r="K25" i="34"/>
  <c r="J25" i="34"/>
  <c r="I25" i="34"/>
  <c r="H25" i="34"/>
  <c r="G25" i="34"/>
  <c r="F25" i="34"/>
  <c r="E25" i="34"/>
  <c r="D25" i="34"/>
  <c r="L24" i="34"/>
  <c r="K24" i="34"/>
  <c r="J24" i="34"/>
  <c r="I24" i="34"/>
  <c r="H24" i="34"/>
  <c r="G24" i="34"/>
  <c r="F24" i="34"/>
  <c r="E24" i="34"/>
  <c r="D24" i="34"/>
  <c r="F23" i="34"/>
  <c r="L22" i="34"/>
  <c r="K22" i="34"/>
  <c r="J22" i="34"/>
  <c r="I22" i="34"/>
  <c r="H22" i="34"/>
  <c r="G22" i="34"/>
  <c r="F22" i="34"/>
  <c r="E22" i="34"/>
  <c r="D22" i="34"/>
  <c r="L21" i="34"/>
  <c r="K21" i="34"/>
  <c r="J21" i="34"/>
  <c r="I21" i="34"/>
  <c r="H21" i="34"/>
  <c r="G21" i="34"/>
  <c r="F21" i="34"/>
  <c r="E21" i="34"/>
  <c r="D21" i="34"/>
  <c r="L20" i="34"/>
  <c r="D20" i="34"/>
  <c r="L19" i="34"/>
  <c r="K19" i="34"/>
  <c r="J19" i="34"/>
  <c r="I19" i="34"/>
  <c r="H19" i="34"/>
  <c r="G19" i="34"/>
  <c r="F19" i="34"/>
  <c r="E19" i="34"/>
  <c r="D19" i="34"/>
  <c r="L18" i="34"/>
  <c r="K18" i="34"/>
  <c r="J18" i="34"/>
  <c r="I18" i="34"/>
  <c r="H18" i="34"/>
  <c r="G18" i="34"/>
  <c r="F18" i="34"/>
  <c r="E18" i="34"/>
  <c r="D18" i="34"/>
  <c r="L16" i="34"/>
  <c r="K16" i="34"/>
  <c r="J16" i="34"/>
  <c r="I16" i="34"/>
  <c r="H16" i="34"/>
  <c r="G16" i="34"/>
  <c r="F16" i="34"/>
  <c r="E16" i="34"/>
  <c r="D16" i="34"/>
  <c r="L15" i="34"/>
  <c r="K15" i="34"/>
  <c r="J15" i="34"/>
  <c r="I15" i="34"/>
  <c r="H15" i="34"/>
  <c r="G15" i="34"/>
  <c r="F15" i="34"/>
  <c r="E15" i="34"/>
  <c r="D15" i="34"/>
  <c r="H14" i="34"/>
  <c r="M14" i="23"/>
  <c r="E12" i="23"/>
  <c r="D12" i="23"/>
  <c r="E27" i="36"/>
  <c r="D27" i="36"/>
  <c r="C27" i="36"/>
  <c r="B27" i="36"/>
  <c r="F27" i="36" s="1"/>
  <c r="F26" i="36"/>
  <c r="F25" i="36"/>
  <c r="F24" i="36"/>
  <c r="F10" i="36"/>
  <c r="E10" i="36"/>
  <c r="D10" i="36"/>
  <c r="C10" i="36"/>
  <c r="B10" i="36"/>
  <c r="G9" i="36"/>
  <c r="G8" i="36"/>
  <c r="G7" i="36"/>
  <c r="G6" i="36"/>
  <c r="G10" i="36" s="1"/>
  <c r="L59" i="35"/>
  <c r="K58" i="35"/>
  <c r="J58" i="35"/>
  <c r="H58" i="35"/>
  <c r="G58" i="35"/>
  <c r="F58" i="35"/>
  <c r="E58" i="35"/>
  <c r="D58" i="35"/>
  <c r="L55" i="35"/>
  <c r="K53" i="35"/>
  <c r="K52" i="35" s="1"/>
  <c r="I53" i="35"/>
  <c r="I52" i="35" s="1"/>
  <c r="G53" i="35"/>
  <c r="G52" i="35" s="1"/>
  <c r="J53" i="35"/>
  <c r="J52" i="35"/>
  <c r="H53" i="35"/>
  <c r="H52" i="35"/>
  <c r="F53" i="35"/>
  <c r="F52" i="35" s="1"/>
  <c r="D53" i="35"/>
  <c r="D52" i="35" s="1"/>
  <c r="K50" i="35"/>
  <c r="J50" i="35"/>
  <c r="I50" i="35"/>
  <c r="H50" i="35"/>
  <c r="G50" i="35"/>
  <c r="F50" i="35"/>
  <c r="E50" i="35"/>
  <c r="D50" i="35"/>
  <c r="L49" i="35"/>
  <c r="L48" i="35"/>
  <c r="L47" i="35"/>
  <c r="L46" i="35"/>
  <c r="L45" i="35"/>
  <c r="L42" i="35"/>
  <c r="L41" i="35"/>
  <c r="K40" i="35"/>
  <c r="J40" i="35"/>
  <c r="I40" i="35"/>
  <c r="H40" i="35"/>
  <c r="H43" i="35" s="1"/>
  <c r="G40" i="35"/>
  <c r="F40" i="35"/>
  <c r="F43" i="35" s="1"/>
  <c r="E40" i="35"/>
  <c r="E43" i="35" s="1"/>
  <c r="D40" i="35"/>
  <c r="L40" i="35" s="1"/>
  <c r="K35" i="35"/>
  <c r="K34" i="35" s="1"/>
  <c r="K43" i="35" s="1"/>
  <c r="J35" i="35"/>
  <c r="I35" i="35"/>
  <c r="I34" i="35" s="1"/>
  <c r="H35" i="35"/>
  <c r="F35" i="35"/>
  <c r="F34" i="35" s="1"/>
  <c r="E35" i="35"/>
  <c r="D35" i="35"/>
  <c r="J34" i="35"/>
  <c r="H34" i="35"/>
  <c r="E34" i="35"/>
  <c r="D34" i="35"/>
  <c r="L31" i="35"/>
  <c r="L30" i="35"/>
  <c r="K29" i="35"/>
  <c r="J29" i="35"/>
  <c r="I29" i="35"/>
  <c r="H29" i="35"/>
  <c r="H32" i="35" s="1"/>
  <c r="G29" i="35"/>
  <c r="F29" i="35"/>
  <c r="E29" i="35"/>
  <c r="D29" i="35"/>
  <c r="L29" i="35" s="1"/>
  <c r="K24" i="35"/>
  <c r="K23" i="35" s="1"/>
  <c r="K32" i="35" s="1"/>
  <c r="J24" i="35"/>
  <c r="I24" i="35"/>
  <c r="I23" i="35" s="1"/>
  <c r="H24" i="35"/>
  <c r="G24" i="35"/>
  <c r="F24" i="35"/>
  <c r="F23" i="35" s="1"/>
  <c r="E24" i="35"/>
  <c r="E23" i="35" s="1"/>
  <c r="D24" i="35"/>
  <c r="J23" i="35"/>
  <c r="H23" i="35"/>
  <c r="G23" i="35"/>
  <c r="G32" i="35" s="1"/>
  <c r="D23" i="35"/>
  <c r="L20" i="35"/>
  <c r="K18" i="35"/>
  <c r="J18" i="35"/>
  <c r="J21" i="35" s="1"/>
  <c r="I18" i="35"/>
  <c r="H18" i="35"/>
  <c r="H21" i="35" s="1"/>
  <c r="G18" i="35"/>
  <c r="F18" i="35"/>
  <c r="E18" i="35"/>
  <c r="K13" i="35"/>
  <c r="K12" i="35" s="1"/>
  <c r="K21" i="35" s="1"/>
  <c r="J13" i="35"/>
  <c r="I13" i="35"/>
  <c r="I12" i="35" s="1"/>
  <c r="H13" i="35"/>
  <c r="G13" i="35"/>
  <c r="F13" i="35"/>
  <c r="F12" i="35" s="1"/>
  <c r="E13" i="35"/>
  <c r="E12" i="35" s="1"/>
  <c r="J12" i="35"/>
  <c r="H12" i="35"/>
  <c r="G12" i="35"/>
  <c r="G21" i="35" s="1"/>
  <c r="M13" i="34"/>
  <c r="I60" i="32"/>
  <c r="L60" i="32"/>
  <c r="I59" i="32"/>
  <c r="L59" i="32" s="1"/>
  <c r="K58" i="32"/>
  <c r="J58" i="32"/>
  <c r="H58" i="32"/>
  <c r="G58" i="32"/>
  <c r="F58" i="32"/>
  <c r="E58" i="32"/>
  <c r="D58" i="32"/>
  <c r="K57" i="32"/>
  <c r="J57" i="32"/>
  <c r="I57" i="32"/>
  <c r="H57" i="32"/>
  <c r="G57" i="32"/>
  <c r="F57" i="32"/>
  <c r="E57" i="32"/>
  <c r="D57" i="32"/>
  <c r="L57" i="32" s="1"/>
  <c r="K56" i="32"/>
  <c r="J56" i="32"/>
  <c r="J52" i="32" s="1"/>
  <c r="I56" i="32"/>
  <c r="H56" i="32"/>
  <c r="G56" i="32"/>
  <c r="F56" i="32"/>
  <c r="E56" i="32"/>
  <c r="D56" i="32"/>
  <c r="L56" i="32" s="1"/>
  <c r="K55" i="32"/>
  <c r="K53" i="32" s="1"/>
  <c r="K52" i="32" s="1"/>
  <c r="J55" i="32"/>
  <c r="I55" i="32"/>
  <c r="H55" i="32"/>
  <c r="G55" i="32"/>
  <c r="F55" i="32"/>
  <c r="E55" i="32"/>
  <c r="D55" i="32"/>
  <c r="L55" i="32"/>
  <c r="K54" i="32"/>
  <c r="J54" i="32"/>
  <c r="I54" i="32"/>
  <c r="I53" i="32" s="1"/>
  <c r="I52" i="32" s="1"/>
  <c r="H54" i="32"/>
  <c r="H53" i="32" s="1"/>
  <c r="H52" i="32" s="1"/>
  <c r="G54" i="32"/>
  <c r="G53" i="32"/>
  <c r="G52" i="32"/>
  <c r="F54" i="32"/>
  <c r="E54" i="32"/>
  <c r="E53" i="32" s="1"/>
  <c r="E52" i="32" s="1"/>
  <c r="D54" i="32"/>
  <c r="J53" i="32"/>
  <c r="F53" i="32"/>
  <c r="F52" i="32" s="1"/>
  <c r="D53" i="32"/>
  <c r="D52" i="32" s="1"/>
  <c r="K50" i="32"/>
  <c r="J50" i="32"/>
  <c r="I50" i="32"/>
  <c r="H50" i="32"/>
  <c r="G50" i="32"/>
  <c r="F50" i="32"/>
  <c r="E50" i="32"/>
  <c r="L50" i="32" s="1"/>
  <c r="D50" i="32"/>
  <c r="L49" i="32"/>
  <c r="L48" i="32"/>
  <c r="L47" i="32"/>
  <c r="L46" i="32"/>
  <c r="L45" i="32"/>
  <c r="I42" i="32"/>
  <c r="L42" i="32" s="1"/>
  <c r="I41" i="32"/>
  <c r="I40" i="32" s="1"/>
  <c r="L41" i="32"/>
  <c r="K40" i="32"/>
  <c r="J40" i="32"/>
  <c r="H40" i="32"/>
  <c r="G40" i="32"/>
  <c r="F40" i="32"/>
  <c r="E40" i="32"/>
  <c r="D40" i="32"/>
  <c r="L40" i="32" s="1"/>
  <c r="K39" i="32"/>
  <c r="J39" i="32"/>
  <c r="I39" i="32"/>
  <c r="H39" i="32"/>
  <c r="G39" i="32"/>
  <c r="F39" i="32"/>
  <c r="E39" i="32"/>
  <c r="D39" i="32"/>
  <c r="K38" i="32"/>
  <c r="J38" i="32"/>
  <c r="I38" i="32"/>
  <c r="H38" i="32"/>
  <c r="G38" i="32"/>
  <c r="F38" i="32"/>
  <c r="E38" i="32"/>
  <c r="D38" i="32"/>
  <c r="L38" i="32"/>
  <c r="K37" i="32"/>
  <c r="J37" i="32"/>
  <c r="I37" i="32"/>
  <c r="I35" i="32" s="1"/>
  <c r="I34" i="32" s="1"/>
  <c r="H37" i="32"/>
  <c r="G37" i="32"/>
  <c r="F37" i="32"/>
  <c r="E37" i="32"/>
  <c r="D37" i="32"/>
  <c r="K36" i="32"/>
  <c r="K35" i="32"/>
  <c r="K34" i="32" s="1"/>
  <c r="J36" i="32"/>
  <c r="I36" i="32"/>
  <c r="H36" i="32"/>
  <c r="G36" i="32"/>
  <c r="G35" i="32"/>
  <c r="G34" i="32" s="1"/>
  <c r="F36" i="32"/>
  <c r="E36" i="32"/>
  <c r="L36" i="32" s="1"/>
  <c r="E35" i="32"/>
  <c r="E34" i="32"/>
  <c r="D36" i="32"/>
  <c r="J35" i="32"/>
  <c r="H35" i="32"/>
  <c r="H34" i="32" s="1"/>
  <c r="F35" i="32"/>
  <c r="F34" i="32"/>
  <c r="F43" i="32" s="1"/>
  <c r="I31" i="32"/>
  <c r="L31" i="32"/>
  <c r="I30" i="32"/>
  <c r="L30" i="32"/>
  <c r="K29" i="32"/>
  <c r="J29" i="32"/>
  <c r="J32" i="32" s="1"/>
  <c r="I29" i="32"/>
  <c r="H29" i="32"/>
  <c r="G29" i="32"/>
  <c r="F29" i="32"/>
  <c r="E29" i="32"/>
  <c r="D29" i="32"/>
  <c r="K28" i="32"/>
  <c r="J28" i="32"/>
  <c r="I28" i="32"/>
  <c r="H28" i="32"/>
  <c r="G28" i="32"/>
  <c r="F28" i="32"/>
  <c r="L28" i="32" s="1"/>
  <c r="E28" i="32"/>
  <c r="D28" i="32"/>
  <c r="K27" i="32"/>
  <c r="J27" i="32"/>
  <c r="I27" i="32"/>
  <c r="H27" i="32"/>
  <c r="G27" i="32"/>
  <c r="G23" i="32" s="1"/>
  <c r="F27" i="32"/>
  <c r="E27" i="32"/>
  <c r="D27" i="32"/>
  <c r="K26" i="32"/>
  <c r="J26" i="32"/>
  <c r="I26" i="32"/>
  <c r="H26" i="32"/>
  <c r="G26" i="32"/>
  <c r="F26" i="32"/>
  <c r="E26" i="32"/>
  <c r="D26" i="32"/>
  <c r="K25" i="32"/>
  <c r="K24" i="32"/>
  <c r="K23" i="32"/>
  <c r="J25" i="32"/>
  <c r="I25" i="32"/>
  <c r="I24" i="32"/>
  <c r="I23" i="32" s="1"/>
  <c r="H25" i="32"/>
  <c r="G25" i="32"/>
  <c r="G24" i="32"/>
  <c r="F25" i="32"/>
  <c r="E25" i="32"/>
  <c r="E24" i="32"/>
  <c r="E23" i="32" s="1"/>
  <c r="D25" i="32"/>
  <c r="L25" i="32" s="1"/>
  <c r="J24" i="32"/>
  <c r="J23" i="32"/>
  <c r="F24" i="32"/>
  <c r="D24" i="32"/>
  <c r="D23" i="32" s="1"/>
  <c r="I20" i="32"/>
  <c r="I19" i="32"/>
  <c r="D19" i="32"/>
  <c r="L19" i="32"/>
  <c r="K18" i="32"/>
  <c r="J18" i="32"/>
  <c r="H18" i="32"/>
  <c r="G18" i="32"/>
  <c r="F18" i="32"/>
  <c r="E18" i="32"/>
  <c r="D18" i="32"/>
  <c r="K17" i="32"/>
  <c r="J17" i="32"/>
  <c r="I17" i="32"/>
  <c r="H17" i="32"/>
  <c r="G17" i="32"/>
  <c r="F17" i="32"/>
  <c r="E17" i="32"/>
  <c r="D17" i="32"/>
  <c r="L17" i="32" s="1"/>
  <c r="K16" i="32"/>
  <c r="J16" i="32"/>
  <c r="I16" i="32"/>
  <c r="H16" i="32"/>
  <c r="G16" i="32"/>
  <c r="G12" i="32" s="1"/>
  <c r="F16" i="32"/>
  <c r="E16" i="32"/>
  <c r="L16" i="32" s="1"/>
  <c r="D16" i="32"/>
  <c r="K15" i="32"/>
  <c r="J15" i="32"/>
  <c r="I15" i="32"/>
  <c r="H15" i="32"/>
  <c r="H13" i="32" s="1"/>
  <c r="G15" i="32"/>
  <c r="F15" i="32"/>
  <c r="E15" i="32"/>
  <c r="D15" i="32"/>
  <c r="L15" i="32"/>
  <c r="K14" i="32"/>
  <c r="J14" i="32"/>
  <c r="J13" i="32"/>
  <c r="J12" i="32" s="1"/>
  <c r="I14" i="32"/>
  <c r="I13" i="32" s="1"/>
  <c r="I12" i="32" s="1"/>
  <c r="H14" i="32"/>
  <c r="H12" i="32"/>
  <c r="G14" i="32"/>
  <c r="F14" i="32"/>
  <c r="F13" i="32"/>
  <c r="F12" i="32" s="1"/>
  <c r="E14" i="32"/>
  <c r="E13" i="32" s="1"/>
  <c r="E12" i="32" s="1"/>
  <c r="D14" i="32"/>
  <c r="D13" i="32"/>
  <c r="K13" i="32"/>
  <c r="K12" i="32" s="1"/>
  <c r="K21" i="32" s="1"/>
  <c r="G13" i="32"/>
  <c r="M40" i="31"/>
  <c r="M40" i="34" s="1"/>
  <c r="M39" i="31"/>
  <c r="M39" i="34" s="1"/>
  <c r="L38" i="31"/>
  <c r="L41" i="31"/>
  <c r="L41" i="34" s="1"/>
  <c r="K38" i="31"/>
  <c r="K38" i="34" s="1"/>
  <c r="J38" i="31"/>
  <c r="J38" i="34" s="1"/>
  <c r="I38" i="31"/>
  <c r="H38" i="31"/>
  <c r="H38" i="34" s="1"/>
  <c r="G38" i="31"/>
  <c r="G38" i="34" s="1"/>
  <c r="F38" i="31"/>
  <c r="F38" i="34" s="1"/>
  <c r="E38" i="31"/>
  <c r="D38" i="31"/>
  <c r="M37" i="31"/>
  <c r="M37" i="34" s="1"/>
  <c r="M36" i="31"/>
  <c r="M36" i="34" s="1"/>
  <c r="L35" i="31"/>
  <c r="L35" i="34" s="1"/>
  <c r="K35" i="31"/>
  <c r="J35" i="31"/>
  <c r="J41" i="31" s="1"/>
  <c r="J41" i="34" s="1"/>
  <c r="I35" i="31"/>
  <c r="I35" i="34" s="1"/>
  <c r="H35" i="31"/>
  <c r="H35" i="34" s="1"/>
  <c r="G35" i="31"/>
  <c r="G35" i="34" s="1"/>
  <c r="F35" i="31"/>
  <c r="F35" i="34" s="1"/>
  <c r="E35" i="31"/>
  <c r="E35" i="34" s="1"/>
  <c r="D35" i="31"/>
  <c r="D35" i="34" s="1"/>
  <c r="M34" i="31"/>
  <c r="M34" i="34" s="1"/>
  <c r="M33" i="31"/>
  <c r="M33" i="34" s="1"/>
  <c r="L32" i="31"/>
  <c r="L32" i="34" s="1"/>
  <c r="K32" i="31"/>
  <c r="K32" i="34" s="1"/>
  <c r="J32" i="31"/>
  <c r="J32" i="34" s="1"/>
  <c r="I32" i="31"/>
  <c r="I32" i="34" s="1"/>
  <c r="H32" i="31"/>
  <c r="G32" i="31"/>
  <c r="G32" i="34" s="1"/>
  <c r="F32" i="31"/>
  <c r="F32" i="34" s="1"/>
  <c r="E32" i="31"/>
  <c r="E32" i="34" s="1"/>
  <c r="D32" i="31"/>
  <c r="M31" i="31"/>
  <c r="M31" i="34" s="1"/>
  <c r="M30" i="31"/>
  <c r="M29" i="31" s="1"/>
  <c r="M29" i="34" s="1"/>
  <c r="L29" i="31"/>
  <c r="L29" i="34" s="1"/>
  <c r="K29" i="31"/>
  <c r="K29" i="34" s="1"/>
  <c r="J29" i="31"/>
  <c r="J29" i="34" s="1"/>
  <c r="I29" i="31"/>
  <c r="I29" i="34" s="1"/>
  <c r="H29" i="31"/>
  <c r="H29" i="34" s="1"/>
  <c r="G29" i="31"/>
  <c r="G29" i="34" s="1"/>
  <c r="F29" i="31"/>
  <c r="E29" i="31"/>
  <c r="E29" i="34" s="1"/>
  <c r="D29" i="31"/>
  <c r="D29" i="34" s="1"/>
  <c r="I26" i="31"/>
  <c r="I26" i="34" s="1"/>
  <c r="M25" i="31"/>
  <c r="M25" i="34" s="1"/>
  <c r="M24" i="31"/>
  <c r="M24" i="34" s="1"/>
  <c r="L23" i="31"/>
  <c r="L23" i="34" s="1"/>
  <c r="K23" i="31"/>
  <c r="K23" i="34" s="1"/>
  <c r="J23" i="31"/>
  <c r="J23" i="34" s="1"/>
  <c r="I23" i="31"/>
  <c r="I23" i="34" s="1"/>
  <c r="H23" i="31"/>
  <c r="H23" i="34" s="1"/>
  <c r="G23" i="31"/>
  <c r="G23" i="34" s="1"/>
  <c r="F23" i="31"/>
  <c r="E23" i="31"/>
  <c r="M23" i="31" s="1"/>
  <c r="M23" i="34" s="1"/>
  <c r="D23" i="31"/>
  <c r="D23" i="34" s="1"/>
  <c r="M22" i="31"/>
  <c r="M22" i="34" s="1"/>
  <c r="M21" i="31"/>
  <c r="L20" i="31"/>
  <c r="K20" i="31"/>
  <c r="K20" i="34" s="1"/>
  <c r="J20" i="31"/>
  <c r="J20" i="34" s="1"/>
  <c r="I20" i="31"/>
  <c r="I20" i="34" s="1"/>
  <c r="H20" i="31"/>
  <c r="H20" i="34" s="1"/>
  <c r="G20" i="31"/>
  <c r="F20" i="31"/>
  <c r="F20" i="34" s="1"/>
  <c r="E20" i="31"/>
  <c r="E20" i="34" s="1"/>
  <c r="D20" i="31"/>
  <c r="M19" i="31"/>
  <c r="M19" i="34" s="1"/>
  <c r="M18" i="31"/>
  <c r="M18" i="34" s="1"/>
  <c r="L17" i="31"/>
  <c r="L17" i="34" s="1"/>
  <c r="K17" i="31"/>
  <c r="K17" i="34" s="1"/>
  <c r="J17" i="31"/>
  <c r="J17" i="34" s="1"/>
  <c r="I17" i="31"/>
  <c r="I17" i="34" s="1"/>
  <c r="H17" i="31"/>
  <c r="H17" i="34" s="1"/>
  <c r="G17" i="31"/>
  <c r="G17" i="34" s="1"/>
  <c r="F17" i="31"/>
  <c r="F17" i="34" s="1"/>
  <c r="E17" i="31"/>
  <c r="E17" i="34" s="1"/>
  <c r="D17" i="31"/>
  <c r="D17" i="34" s="1"/>
  <c r="M16" i="31"/>
  <c r="M16" i="34" s="1"/>
  <c r="M15" i="31"/>
  <c r="L14" i="31"/>
  <c r="L14" i="34" s="1"/>
  <c r="K14" i="31"/>
  <c r="K14" i="34" s="1"/>
  <c r="J14" i="31"/>
  <c r="J14" i="34" s="1"/>
  <c r="I14" i="31"/>
  <c r="I14" i="34" s="1"/>
  <c r="H14" i="31"/>
  <c r="G14" i="31"/>
  <c r="G14" i="34" s="1"/>
  <c r="F14" i="31"/>
  <c r="F14" i="34" s="1"/>
  <c r="E14" i="31"/>
  <c r="E14" i="34" s="1"/>
  <c r="D14" i="31"/>
  <c r="D14" i="34" s="1"/>
  <c r="D14" i="19"/>
  <c r="D13" i="19" s="1"/>
  <c r="E14" i="19"/>
  <c r="E13" i="19" s="1"/>
  <c r="F14" i="19"/>
  <c r="G14" i="19"/>
  <c r="G13" i="19"/>
  <c r="H14" i="19"/>
  <c r="H13" i="19" s="1"/>
  <c r="I14" i="19"/>
  <c r="I13" i="19" s="1"/>
  <c r="J14" i="19"/>
  <c r="J13" i="19" s="1"/>
  <c r="K14" i="19"/>
  <c r="L14" i="19"/>
  <c r="L13" i="19" s="1"/>
  <c r="M15" i="19"/>
  <c r="M16" i="19"/>
  <c r="M16" i="10" s="1"/>
  <c r="D17" i="19"/>
  <c r="E17" i="19"/>
  <c r="F17" i="19"/>
  <c r="M17" i="19" s="1"/>
  <c r="M17" i="10" s="1"/>
  <c r="G17" i="19"/>
  <c r="H17" i="19"/>
  <c r="I17" i="19"/>
  <c r="J17" i="19"/>
  <c r="K17" i="19"/>
  <c r="L17" i="19"/>
  <c r="M18" i="19"/>
  <c r="M19" i="19"/>
  <c r="D20" i="19"/>
  <c r="E20" i="19"/>
  <c r="F20" i="19"/>
  <c r="F20" i="10" s="1"/>
  <c r="G20" i="19"/>
  <c r="H20" i="19"/>
  <c r="I20" i="19"/>
  <c r="J20" i="19"/>
  <c r="K20" i="19"/>
  <c r="L20" i="19"/>
  <c r="M21" i="19"/>
  <c r="M20" i="19"/>
  <c r="M20" i="10" s="1"/>
  <c r="M22" i="19"/>
  <c r="D23" i="19"/>
  <c r="M23" i="19" s="1"/>
  <c r="M23" i="10" s="1"/>
  <c r="E23" i="19"/>
  <c r="F23" i="19"/>
  <c r="G23" i="19"/>
  <c r="H23" i="19"/>
  <c r="I23" i="19"/>
  <c r="I23" i="10" s="1"/>
  <c r="J23" i="19"/>
  <c r="K23" i="19"/>
  <c r="L23" i="19"/>
  <c r="M24" i="19"/>
  <c r="M25" i="19"/>
  <c r="D26" i="19"/>
  <c r="E26" i="19"/>
  <c r="F26" i="19"/>
  <c r="G26" i="19"/>
  <c r="H26" i="19"/>
  <c r="I26" i="19"/>
  <c r="J26" i="19"/>
  <c r="K26" i="19"/>
  <c r="L26" i="19"/>
  <c r="M27" i="19"/>
  <c r="M28" i="19"/>
  <c r="D33" i="19"/>
  <c r="D32" i="19" s="1"/>
  <c r="E33" i="19"/>
  <c r="E32" i="19" s="1"/>
  <c r="F33" i="19"/>
  <c r="G33" i="19"/>
  <c r="H33" i="19"/>
  <c r="H32" i="19" s="1"/>
  <c r="I33" i="19"/>
  <c r="I32" i="19" s="1"/>
  <c r="J33" i="19"/>
  <c r="K33" i="19"/>
  <c r="L33" i="19"/>
  <c r="L32" i="19" s="1"/>
  <c r="M34" i="19"/>
  <c r="M35" i="19"/>
  <c r="M33" i="19"/>
  <c r="D36" i="19"/>
  <c r="E36" i="19"/>
  <c r="F36" i="19"/>
  <c r="G36" i="19"/>
  <c r="H36" i="19"/>
  <c r="I36" i="19"/>
  <c r="J36" i="19"/>
  <c r="K36" i="19"/>
  <c r="L36" i="19"/>
  <c r="M37" i="19"/>
  <c r="M38" i="19"/>
  <c r="D39" i="19"/>
  <c r="E39" i="19"/>
  <c r="F39" i="19"/>
  <c r="G39" i="19"/>
  <c r="H39" i="19"/>
  <c r="I39" i="19"/>
  <c r="J39" i="19"/>
  <c r="K39" i="19"/>
  <c r="L39" i="19"/>
  <c r="M40" i="19"/>
  <c r="M41" i="19"/>
  <c r="M39" i="19"/>
  <c r="M39" i="10" s="1"/>
  <c r="D42" i="19"/>
  <c r="E42" i="19"/>
  <c r="F42" i="19"/>
  <c r="G42" i="19"/>
  <c r="H42" i="19"/>
  <c r="I42" i="19"/>
  <c r="J42" i="19"/>
  <c r="K42" i="19"/>
  <c r="L42" i="19"/>
  <c r="M43" i="19"/>
  <c r="M44" i="19"/>
  <c r="D45" i="19"/>
  <c r="E45" i="19"/>
  <c r="F45" i="19"/>
  <c r="F45" i="10" s="1"/>
  <c r="G45" i="19"/>
  <c r="H45" i="19"/>
  <c r="I45" i="19"/>
  <c r="J45" i="19"/>
  <c r="K45" i="19"/>
  <c r="L45" i="19"/>
  <c r="M46" i="19"/>
  <c r="M47" i="19"/>
  <c r="M47" i="10" s="1"/>
  <c r="M50" i="19"/>
  <c r="M51" i="19"/>
  <c r="M52" i="19"/>
  <c r="D56" i="19"/>
  <c r="E56" i="19"/>
  <c r="F56" i="19"/>
  <c r="F55" i="19"/>
  <c r="G56" i="19"/>
  <c r="H56" i="19"/>
  <c r="I56" i="19"/>
  <c r="J56" i="19"/>
  <c r="K56" i="19"/>
  <c r="L56" i="19"/>
  <c r="M57" i="19"/>
  <c r="M58" i="19"/>
  <c r="D59" i="19"/>
  <c r="E59" i="19"/>
  <c r="F59" i="19"/>
  <c r="G59" i="19"/>
  <c r="G55" i="19" s="1"/>
  <c r="H59" i="19"/>
  <c r="H55" i="19" s="1"/>
  <c r="I59" i="19"/>
  <c r="I59" i="10" s="1"/>
  <c r="J59" i="19"/>
  <c r="K59" i="19"/>
  <c r="K55" i="19" s="1"/>
  <c r="L59" i="19"/>
  <c r="M60" i="19"/>
  <c r="M61" i="19"/>
  <c r="D62" i="19"/>
  <c r="D62" i="10" s="1"/>
  <c r="E62" i="19"/>
  <c r="F62" i="19"/>
  <c r="G62" i="19"/>
  <c r="H62" i="19"/>
  <c r="I62" i="19"/>
  <c r="J62" i="19"/>
  <c r="K62" i="19"/>
  <c r="L62" i="19"/>
  <c r="L62" i="10" s="1"/>
  <c r="M63" i="19"/>
  <c r="M62" i="19" s="1"/>
  <c r="M62" i="10" s="1"/>
  <c r="M64" i="19"/>
  <c r="D65" i="19"/>
  <c r="E65" i="19"/>
  <c r="F65" i="19"/>
  <c r="G65" i="19"/>
  <c r="H65" i="19"/>
  <c r="I65" i="19"/>
  <c r="J65" i="19"/>
  <c r="J55" i="19" s="1"/>
  <c r="K65" i="19"/>
  <c r="L65" i="19"/>
  <c r="M66" i="19"/>
  <c r="M66" i="10" s="1"/>
  <c r="M67" i="19"/>
  <c r="D68" i="19"/>
  <c r="E68" i="19"/>
  <c r="F68" i="19"/>
  <c r="G68" i="19"/>
  <c r="H68" i="19"/>
  <c r="I68" i="19"/>
  <c r="J68" i="19"/>
  <c r="J68" i="10" s="1"/>
  <c r="K68" i="19"/>
  <c r="L68" i="19"/>
  <c r="M69" i="19"/>
  <c r="M68" i="19" s="1"/>
  <c r="M68" i="10" s="1"/>
  <c r="M70" i="19"/>
  <c r="M73" i="19"/>
  <c r="M74" i="19"/>
  <c r="M75" i="19"/>
  <c r="D14" i="10"/>
  <c r="E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G33" i="10"/>
  <c r="H33" i="10"/>
  <c r="I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H42" i="10"/>
  <c r="I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F56" i="10"/>
  <c r="G56" i="10"/>
  <c r="H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E62" i="10"/>
  <c r="F62" i="10"/>
  <c r="G62" i="10"/>
  <c r="H62" i="10"/>
  <c r="I62" i="10"/>
  <c r="J62" i="10"/>
  <c r="K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F14" i="20"/>
  <c r="G14" i="20"/>
  <c r="H14" i="20"/>
  <c r="H14" i="11" s="1"/>
  <c r="I14" i="20"/>
  <c r="J14" i="20"/>
  <c r="K14" i="20"/>
  <c r="K13" i="20" s="1"/>
  <c r="L15" i="20"/>
  <c r="L14" i="20" s="1"/>
  <c r="L16" i="20"/>
  <c r="D17" i="20"/>
  <c r="E17" i="20"/>
  <c r="F17" i="20"/>
  <c r="G17" i="20"/>
  <c r="G13" i="20" s="1"/>
  <c r="H17" i="20"/>
  <c r="I17" i="20"/>
  <c r="J17" i="20"/>
  <c r="J17" i="11" s="1"/>
  <c r="K17" i="20"/>
  <c r="L18" i="20"/>
  <c r="L17" i="20" s="1"/>
  <c r="L17" i="11" s="1"/>
  <c r="L19" i="20"/>
  <c r="D20" i="20"/>
  <c r="E20" i="20"/>
  <c r="F20" i="20"/>
  <c r="F20" i="11" s="1"/>
  <c r="G20" i="20"/>
  <c r="H20" i="20"/>
  <c r="I20" i="20"/>
  <c r="I20" i="11" s="1"/>
  <c r="J20" i="20"/>
  <c r="K20" i="20"/>
  <c r="L21" i="20"/>
  <c r="L22" i="20"/>
  <c r="L20" i="20"/>
  <c r="L20" i="11" s="1"/>
  <c r="D23" i="20"/>
  <c r="E23" i="20"/>
  <c r="F23" i="20"/>
  <c r="G23" i="20"/>
  <c r="H23" i="20"/>
  <c r="I23" i="20"/>
  <c r="J23" i="20"/>
  <c r="J23" i="11" s="1"/>
  <c r="K23" i="20"/>
  <c r="L24" i="20"/>
  <c r="L23" i="20"/>
  <c r="L23" i="11" s="1"/>
  <c r="L25" i="20"/>
  <c r="D26" i="20"/>
  <c r="E26" i="20"/>
  <c r="F26" i="20"/>
  <c r="G26" i="20"/>
  <c r="H26" i="20"/>
  <c r="I26" i="20"/>
  <c r="J26" i="20"/>
  <c r="K26" i="20"/>
  <c r="L27" i="20"/>
  <c r="L26" i="20" s="1"/>
  <c r="L28" i="20"/>
  <c r="D33" i="20"/>
  <c r="E33" i="20"/>
  <c r="F33" i="20"/>
  <c r="F32" i="20" s="1"/>
  <c r="G33" i="20"/>
  <c r="H33" i="20"/>
  <c r="I33" i="20"/>
  <c r="J33" i="20"/>
  <c r="J32" i="20" s="1"/>
  <c r="K33" i="20"/>
  <c r="L34" i="20"/>
  <c r="L35" i="20"/>
  <c r="D36" i="20"/>
  <c r="E36" i="20"/>
  <c r="F36" i="20"/>
  <c r="G36" i="20"/>
  <c r="G32" i="20" s="1"/>
  <c r="H36" i="20"/>
  <c r="I36" i="20"/>
  <c r="I32" i="20" s="1"/>
  <c r="J36" i="20"/>
  <c r="K36" i="20"/>
  <c r="K32" i="20" s="1"/>
  <c r="L37" i="20"/>
  <c r="L36" i="20" s="1"/>
  <c r="L36" i="11" s="1"/>
  <c r="L38" i="20"/>
  <c r="D39" i="20"/>
  <c r="E39" i="20"/>
  <c r="F39" i="20"/>
  <c r="G39" i="20"/>
  <c r="H39" i="20"/>
  <c r="I39" i="20"/>
  <c r="J39" i="20"/>
  <c r="K39" i="20"/>
  <c r="L40" i="20"/>
  <c r="L39" i="20"/>
  <c r="L39" i="11" s="1"/>
  <c r="L41" i="20"/>
  <c r="D42" i="20"/>
  <c r="E42" i="20"/>
  <c r="F42" i="20"/>
  <c r="G42" i="20"/>
  <c r="H42" i="20"/>
  <c r="I42" i="20"/>
  <c r="I42" i="11" s="1"/>
  <c r="J42" i="20"/>
  <c r="K42" i="20"/>
  <c r="L43" i="20"/>
  <c r="L42" i="20" s="1"/>
  <c r="L42" i="11" s="1"/>
  <c r="L44" i="20"/>
  <c r="D45" i="20"/>
  <c r="E45" i="20"/>
  <c r="E45" i="11" s="1"/>
  <c r="F45" i="20"/>
  <c r="G45" i="20"/>
  <c r="H45" i="20"/>
  <c r="I45" i="20"/>
  <c r="J45" i="20"/>
  <c r="K45" i="20"/>
  <c r="L46" i="20"/>
  <c r="L45" i="20" s="1"/>
  <c r="L47" i="20"/>
  <c r="L50" i="20"/>
  <c r="L51" i="20"/>
  <c r="L52" i="20"/>
  <c r="D56" i="20"/>
  <c r="E56" i="20"/>
  <c r="E55" i="20"/>
  <c r="F56" i="20"/>
  <c r="G56" i="20"/>
  <c r="G55" i="20" s="1"/>
  <c r="H56" i="20"/>
  <c r="I56" i="20"/>
  <c r="I55" i="20"/>
  <c r="J56" i="20"/>
  <c r="K56" i="20"/>
  <c r="K55" i="20" s="1"/>
  <c r="L57" i="20"/>
  <c r="L56" i="20" s="1"/>
  <c r="L58" i="20"/>
  <c r="D59" i="20"/>
  <c r="D59" i="11" s="1"/>
  <c r="E59" i="20"/>
  <c r="F59" i="20"/>
  <c r="F55" i="20" s="1"/>
  <c r="G59" i="20"/>
  <c r="H59" i="20"/>
  <c r="I59" i="20"/>
  <c r="J59" i="20"/>
  <c r="J55" i="20" s="1"/>
  <c r="K59" i="20"/>
  <c r="L60" i="20"/>
  <c r="L61" i="20"/>
  <c r="D62" i="20"/>
  <c r="E62" i="20"/>
  <c r="F62" i="20"/>
  <c r="G62" i="20"/>
  <c r="H62" i="20"/>
  <c r="H62" i="11" s="1"/>
  <c r="I62" i="20"/>
  <c r="J62" i="20"/>
  <c r="K62" i="20"/>
  <c r="L63" i="20"/>
  <c r="L62" i="20" s="1"/>
  <c r="L62" i="11" s="1"/>
  <c r="L64" i="20"/>
  <c r="D65" i="20"/>
  <c r="D65" i="11" s="1"/>
  <c r="E65" i="20"/>
  <c r="F65" i="20"/>
  <c r="G65" i="20"/>
  <c r="H65" i="20"/>
  <c r="I65" i="20"/>
  <c r="J65" i="20"/>
  <c r="K65" i="20"/>
  <c r="L66" i="20"/>
  <c r="L67" i="20"/>
  <c r="D68" i="20"/>
  <c r="E68" i="20"/>
  <c r="F68" i="20"/>
  <c r="G68" i="20"/>
  <c r="H68" i="20"/>
  <c r="H68" i="11" s="1"/>
  <c r="I68" i="20"/>
  <c r="J68" i="20"/>
  <c r="K68" i="20"/>
  <c r="L69" i="20"/>
  <c r="L68" i="20" s="1"/>
  <c r="L70" i="20"/>
  <c r="L72" i="20"/>
  <c r="L73" i="20"/>
  <c r="L73" i="11" s="1"/>
  <c r="L74" i="20"/>
  <c r="L75" i="20"/>
  <c r="D14" i="11"/>
  <c r="E14" i="11"/>
  <c r="F14" i="11"/>
  <c r="G14" i="11"/>
  <c r="I14" i="11"/>
  <c r="J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D19" i="11"/>
  <c r="E19" i="11"/>
  <c r="F19" i="11"/>
  <c r="G19" i="11"/>
  <c r="H19" i="11"/>
  <c r="I19" i="11"/>
  <c r="J19" i="11"/>
  <c r="K19" i="11"/>
  <c r="L19" i="11"/>
  <c r="D20" i="11"/>
  <c r="E20" i="11"/>
  <c r="G20" i="11"/>
  <c r="H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E33" i="11"/>
  <c r="F33" i="11"/>
  <c r="G33" i="11"/>
  <c r="I33" i="11"/>
  <c r="J33" i="11"/>
  <c r="K33" i="11"/>
  <c r="D34" i="11"/>
  <c r="E34" i="11"/>
  <c r="F34" i="11"/>
  <c r="G34" i="11"/>
  <c r="H34" i="11"/>
  <c r="I34" i="11"/>
  <c r="J34" i="11"/>
  <c r="K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I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G13" i="21" s="1"/>
  <c r="H14" i="21"/>
  <c r="H13" i="21" s="1"/>
  <c r="H13" i="12" s="1"/>
  <c r="I14" i="21"/>
  <c r="J14" i="21"/>
  <c r="J13" i="21"/>
  <c r="L14" i="21"/>
  <c r="L13" i="21" s="1"/>
  <c r="K15" i="21"/>
  <c r="K14" i="21"/>
  <c r="K14" i="12" s="1"/>
  <c r="K16" i="21"/>
  <c r="M16" i="21" s="1"/>
  <c r="M16" i="12" s="1"/>
  <c r="D17" i="21"/>
  <c r="E17" i="21"/>
  <c r="F17" i="21"/>
  <c r="G17" i="21"/>
  <c r="H17" i="21"/>
  <c r="I17" i="21"/>
  <c r="I17" i="12" s="1"/>
  <c r="J17" i="21"/>
  <c r="L17" i="21"/>
  <c r="K18" i="21"/>
  <c r="K17" i="21" s="1"/>
  <c r="K17" i="12" s="1"/>
  <c r="K19" i="21"/>
  <c r="M19" i="21" s="1"/>
  <c r="D20" i="21"/>
  <c r="E20" i="21"/>
  <c r="E20" i="12" s="1"/>
  <c r="F20" i="21"/>
  <c r="G20" i="21"/>
  <c r="H20" i="21"/>
  <c r="I20" i="21"/>
  <c r="J20" i="21"/>
  <c r="L20" i="21"/>
  <c r="K21" i="21"/>
  <c r="K20" i="21"/>
  <c r="K22" i="21"/>
  <c r="M22" i="21" s="1"/>
  <c r="M22" i="12" s="1"/>
  <c r="D23" i="21"/>
  <c r="E23" i="21"/>
  <c r="F23" i="21"/>
  <c r="F13" i="21" s="1"/>
  <c r="F13" i="12" s="1"/>
  <c r="G23" i="21"/>
  <c r="H23" i="21"/>
  <c r="I23" i="21"/>
  <c r="I23" i="12" s="1"/>
  <c r="J23" i="21"/>
  <c r="L23" i="21"/>
  <c r="K24" i="21"/>
  <c r="K23" i="21" s="1"/>
  <c r="K23" i="12" s="1"/>
  <c r="K25" i="21"/>
  <c r="M25" i="21" s="1"/>
  <c r="M25" i="12" s="1"/>
  <c r="D26" i="21"/>
  <c r="E26" i="21"/>
  <c r="F26" i="21"/>
  <c r="G26" i="21"/>
  <c r="H26" i="21"/>
  <c r="I26" i="21"/>
  <c r="J26" i="21"/>
  <c r="J29" i="21" s="1"/>
  <c r="J29" i="12" s="1"/>
  <c r="L26" i="21"/>
  <c r="K27" i="21"/>
  <c r="K26" i="21"/>
  <c r="K28" i="21"/>
  <c r="M28" i="21" s="1"/>
  <c r="M28" i="12" s="1"/>
  <c r="D33" i="21"/>
  <c r="E33" i="21"/>
  <c r="F33" i="21"/>
  <c r="F32" i="21" s="1"/>
  <c r="G33" i="21"/>
  <c r="G32" i="21" s="1"/>
  <c r="G32" i="12" s="1"/>
  <c r="H33" i="21"/>
  <c r="H32" i="21"/>
  <c r="I33" i="21"/>
  <c r="I32" i="21" s="1"/>
  <c r="J33" i="21"/>
  <c r="J32" i="21" s="1"/>
  <c r="L33" i="21"/>
  <c r="K34" i="21"/>
  <c r="K33" i="21" s="1"/>
  <c r="K33" i="12" s="1"/>
  <c r="K35" i="21"/>
  <c r="M35" i="21"/>
  <c r="D36" i="21"/>
  <c r="E36" i="21"/>
  <c r="F36" i="21"/>
  <c r="G36" i="21"/>
  <c r="H36" i="21"/>
  <c r="I36" i="21"/>
  <c r="J36" i="21"/>
  <c r="L36" i="21"/>
  <c r="L32" i="21" s="1"/>
  <c r="L32" i="12" s="1"/>
  <c r="K37" i="21"/>
  <c r="K36" i="21" s="1"/>
  <c r="K36" i="12" s="1"/>
  <c r="K38" i="21"/>
  <c r="M38" i="21"/>
  <c r="D39" i="21"/>
  <c r="E39" i="21"/>
  <c r="E32" i="21" s="1"/>
  <c r="E32" i="12" s="1"/>
  <c r="F39" i="21"/>
  <c r="G39" i="21"/>
  <c r="H39" i="21"/>
  <c r="I39" i="21"/>
  <c r="J39" i="21"/>
  <c r="L39" i="21"/>
  <c r="K40" i="21"/>
  <c r="K39" i="21" s="1"/>
  <c r="K39" i="12" s="1"/>
  <c r="K41" i="21"/>
  <c r="M41" i="21"/>
  <c r="D42" i="21"/>
  <c r="E42" i="21"/>
  <c r="F42" i="21"/>
  <c r="G42" i="21"/>
  <c r="H42" i="21"/>
  <c r="I42" i="21"/>
  <c r="J42" i="21"/>
  <c r="L42" i="21"/>
  <c r="K43" i="21"/>
  <c r="K42" i="21" s="1"/>
  <c r="K44" i="21"/>
  <c r="M44" i="21"/>
  <c r="D45" i="21"/>
  <c r="E45" i="21"/>
  <c r="F45" i="21"/>
  <c r="G45" i="21"/>
  <c r="H45" i="21"/>
  <c r="I45" i="21"/>
  <c r="J45" i="21"/>
  <c r="L45" i="21"/>
  <c r="K46" i="21"/>
  <c r="K45" i="21" s="1"/>
  <c r="K45" i="12" s="1"/>
  <c r="K47" i="21"/>
  <c r="K50" i="21"/>
  <c r="M50" i="21"/>
  <c r="K51" i="21"/>
  <c r="K52" i="21"/>
  <c r="M52" i="21"/>
  <c r="D56" i="21"/>
  <c r="D55" i="21" s="1"/>
  <c r="E56" i="21"/>
  <c r="F56" i="21"/>
  <c r="F55" i="21"/>
  <c r="G56" i="21"/>
  <c r="H56" i="21"/>
  <c r="I56" i="21"/>
  <c r="J56" i="21"/>
  <c r="J55" i="21" s="1"/>
  <c r="L56" i="21"/>
  <c r="L55" i="21"/>
  <c r="K57" i="21"/>
  <c r="K58" i="21"/>
  <c r="M58" i="21"/>
  <c r="D59" i="21"/>
  <c r="E59" i="21"/>
  <c r="F59" i="21"/>
  <c r="G59" i="21"/>
  <c r="H59" i="21"/>
  <c r="I59" i="21"/>
  <c r="J59" i="21"/>
  <c r="L59" i="21"/>
  <c r="K60" i="21"/>
  <c r="K61" i="21"/>
  <c r="M61" i="21" s="1"/>
  <c r="M61" i="12" s="1"/>
  <c r="D62" i="21"/>
  <c r="E62" i="21"/>
  <c r="E62" i="12" s="1"/>
  <c r="F62" i="21"/>
  <c r="G62" i="21"/>
  <c r="H62" i="21"/>
  <c r="I62" i="21"/>
  <c r="J62" i="21"/>
  <c r="L62" i="21"/>
  <c r="K63" i="21"/>
  <c r="K62" i="21"/>
  <c r="K62" i="12" s="1"/>
  <c r="K64" i="21"/>
  <c r="M64" i="21"/>
  <c r="M64" i="12" s="1"/>
  <c r="D65" i="21"/>
  <c r="E65" i="21"/>
  <c r="F65" i="21"/>
  <c r="G65" i="21"/>
  <c r="G65" i="12" s="1"/>
  <c r="H65" i="21"/>
  <c r="I65" i="21"/>
  <c r="J65" i="21"/>
  <c r="L65" i="21"/>
  <c r="K66" i="21"/>
  <c r="K67" i="21"/>
  <c r="D68" i="21"/>
  <c r="E68" i="21"/>
  <c r="F68" i="21"/>
  <c r="G68" i="21"/>
  <c r="H68" i="21"/>
  <c r="I68" i="21"/>
  <c r="I68" i="12" s="1"/>
  <c r="J68" i="21"/>
  <c r="L68" i="21"/>
  <c r="K69" i="21"/>
  <c r="K68" i="21" s="1"/>
  <c r="K70" i="21"/>
  <c r="M70" i="21" s="1"/>
  <c r="M70" i="12" s="1"/>
  <c r="K73" i="21"/>
  <c r="K74" i="21"/>
  <c r="M74" i="21" s="1"/>
  <c r="M74" i="12" s="1"/>
  <c r="K75" i="21"/>
  <c r="M75" i="21"/>
  <c r="M75" i="12"/>
  <c r="J13" i="12"/>
  <c r="L13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M19" i="12"/>
  <c r="D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M50" i="12"/>
  <c r="D51" i="12"/>
  <c r="E51" i="12"/>
  <c r="F51" i="12"/>
  <c r="G51" i="12"/>
  <c r="H51" i="12"/>
  <c r="I51" i="12"/>
  <c r="J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M58" i="12"/>
  <c r="D59" i="12"/>
  <c r="E59" i="12"/>
  <c r="F59" i="12"/>
  <c r="G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L67" i="12"/>
  <c r="D68" i="12"/>
  <c r="E68" i="12"/>
  <c r="F68" i="12"/>
  <c r="G68" i="12"/>
  <c r="H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R6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R13" i="22"/>
  <c r="R13" i="13" s="1"/>
  <c r="S14" i="22"/>
  <c r="T14" i="22"/>
  <c r="U14" i="22"/>
  <c r="V14" i="22"/>
  <c r="W14" i="22"/>
  <c r="X14" i="22"/>
  <c r="X13" i="22"/>
  <c r="X13" i="13" s="1"/>
  <c r="Y14" i="22"/>
  <c r="Z14" i="22"/>
  <c r="Z13" i="22" s="1"/>
  <c r="AA14" i="22"/>
  <c r="AB14" i="22"/>
  <c r="AB13" i="22" s="1"/>
  <c r="AC14" i="22"/>
  <c r="AD14" i="22"/>
  <c r="AE14" i="22"/>
  <c r="AF14" i="22"/>
  <c r="AG14" i="22"/>
  <c r="AH14" i="22"/>
  <c r="AI14" i="22"/>
  <c r="AJ14" i="22"/>
  <c r="AJ13" i="22" s="1"/>
  <c r="AJ13" i="13" s="1"/>
  <c r="AK14" i="22"/>
  <c r="AL14" i="22"/>
  <c r="AM14" i="22"/>
  <c r="AN14" i="22"/>
  <c r="AN13" i="22"/>
  <c r="AN13" i="13" s="1"/>
  <c r="AO14" i="22"/>
  <c r="AP14" i="22"/>
  <c r="AP13" i="22" s="1"/>
  <c r="AQ14" i="22"/>
  <c r="AR14" i="22"/>
  <c r="D17" i="22"/>
  <c r="E17" i="22"/>
  <c r="F17" i="22"/>
  <c r="G17" i="22"/>
  <c r="H17" i="22"/>
  <c r="H13" i="22" s="1"/>
  <c r="H13" i="13" s="1"/>
  <c r="I17" i="22"/>
  <c r="I13" i="22" s="1"/>
  <c r="I13" i="13" s="1"/>
  <c r="J17" i="22"/>
  <c r="K17" i="22"/>
  <c r="L17" i="22"/>
  <c r="M17" i="22"/>
  <c r="N17" i="22"/>
  <c r="O17" i="22"/>
  <c r="O13" i="22"/>
  <c r="P17" i="22"/>
  <c r="P13" i="22" s="1"/>
  <c r="Q17" i="22"/>
  <c r="Q13" i="22" s="1"/>
  <c r="Q13" i="13" s="1"/>
  <c r="R17" i="22"/>
  <c r="S17" i="22"/>
  <c r="T17" i="22"/>
  <c r="U17" i="22"/>
  <c r="V17" i="22"/>
  <c r="W17" i="22"/>
  <c r="W13" i="22"/>
  <c r="X17" i="22"/>
  <c r="Y17" i="22"/>
  <c r="Y13" i="22" s="1"/>
  <c r="Y13" i="13" s="1"/>
  <c r="Z17" i="22"/>
  <c r="AA17" i="22"/>
  <c r="AB17" i="22"/>
  <c r="AC17" i="22"/>
  <c r="AD17" i="22"/>
  <c r="AE17" i="22"/>
  <c r="AE13" i="22"/>
  <c r="AF17" i="22"/>
  <c r="AF13" i="22" s="1"/>
  <c r="AG17" i="22"/>
  <c r="AG13" i="22" s="1"/>
  <c r="AG13" i="13" s="1"/>
  <c r="AH17" i="22"/>
  <c r="AI17" i="22"/>
  <c r="AJ17" i="22"/>
  <c r="AK17" i="22"/>
  <c r="AL17" i="22"/>
  <c r="AM17" i="22"/>
  <c r="AM13" i="22"/>
  <c r="AN17" i="22"/>
  <c r="AO17" i="22"/>
  <c r="AP17" i="22"/>
  <c r="AQ17" i="22"/>
  <c r="AR17" i="22"/>
  <c r="D20" i="22"/>
  <c r="D20" i="13" s="1"/>
  <c r="E20" i="22"/>
  <c r="F20" i="22"/>
  <c r="G20" i="22"/>
  <c r="H20" i="22"/>
  <c r="I20" i="22"/>
  <c r="J20" i="22"/>
  <c r="J13" i="22" s="1"/>
  <c r="K20" i="22"/>
  <c r="L20" i="22"/>
  <c r="L20" i="13" s="1"/>
  <c r="M20" i="22"/>
  <c r="N20" i="22"/>
  <c r="O20" i="22"/>
  <c r="P20" i="22"/>
  <c r="Q20" i="22"/>
  <c r="R20" i="22"/>
  <c r="S20" i="22"/>
  <c r="T20" i="22"/>
  <c r="T20" i="13" s="1"/>
  <c r="U20" i="22"/>
  <c r="V20" i="22"/>
  <c r="V13" i="22" s="1"/>
  <c r="V13" i="13" s="1"/>
  <c r="W20" i="22"/>
  <c r="X20" i="22"/>
  <c r="Y20" i="22"/>
  <c r="Z20" i="22"/>
  <c r="AA20" i="22"/>
  <c r="AB20" i="22"/>
  <c r="AB20" i="13" s="1"/>
  <c r="AC20" i="22"/>
  <c r="AD20" i="22"/>
  <c r="AE20" i="22"/>
  <c r="AF20" i="22"/>
  <c r="AG20" i="22"/>
  <c r="AH20" i="22"/>
  <c r="AH13" i="22" s="1"/>
  <c r="AH13" i="13" s="1"/>
  <c r="AI20" i="22"/>
  <c r="AJ20" i="22"/>
  <c r="AJ20" i="13" s="1"/>
  <c r="AK20" i="22"/>
  <c r="AL20" i="22"/>
  <c r="AL13" i="22" s="1"/>
  <c r="AL13" i="13" s="1"/>
  <c r="AM20" i="22"/>
  <c r="AN20" i="22"/>
  <c r="AO20" i="22"/>
  <c r="AP20" i="22"/>
  <c r="AQ20" i="22"/>
  <c r="AR20" i="22"/>
  <c r="AR20" i="13" s="1"/>
  <c r="D23" i="22"/>
  <c r="E23" i="22"/>
  <c r="F23" i="22"/>
  <c r="G23" i="22"/>
  <c r="G13" i="22" s="1"/>
  <c r="G13" i="13" s="1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D26" i="22"/>
  <c r="E26" i="22"/>
  <c r="F26" i="22"/>
  <c r="G26" i="22"/>
  <c r="H26" i="22"/>
  <c r="H29" i="22" s="1"/>
  <c r="H29" i="13" s="1"/>
  <c r="I26" i="22"/>
  <c r="I29" i="22" s="1"/>
  <c r="I29" i="13" s="1"/>
  <c r="J26" i="22"/>
  <c r="K26" i="22"/>
  <c r="L26" i="22"/>
  <c r="M26" i="22"/>
  <c r="N26" i="22"/>
  <c r="O26" i="22"/>
  <c r="O29" i="22" s="1"/>
  <c r="O29" i="13" s="1"/>
  <c r="P26" i="22"/>
  <c r="Q26" i="22"/>
  <c r="R26" i="22"/>
  <c r="R29" i="22"/>
  <c r="R29" i="13" s="1"/>
  <c r="S26" i="22"/>
  <c r="T26" i="22"/>
  <c r="U26" i="22"/>
  <c r="V26" i="22"/>
  <c r="V29" i="22" s="1"/>
  <c r="V29" i="13" s="1"/>
  <c r="W26" i="22"/>
  <c r="W29" i="22" s="1"/>
  <c r="W29" i="13" s="1"/>
  <c r="X26" i="22"/>
  <c r="Y26" i="22"/>
  <c r="Y29" i="22" s="1"/>
  <c r="Y29" i="13" s="1"/>
  <c r="Z26" i="22"/>
  <c r="AA26" i="22"/>
  <c r="AB26" i="22"/>
  <c r="AC26" i="22"/>
  <c r="AD26" i="22"/>
  <c r="AE26" i="22"/>
  <c r="AE29" i="22" s="1"/>
  <c r="AE29" i="13" s="1"/>
  <c r="AF26" i="22"/>
  <c r="AG26" i="22"/>
  <c r="AG29" i="22" s="1"/>
  <c r="AG29" i="13" s="1"/>
  <c r="AH26" i="22"/>
  <c r="AH29" i="22"/>
  <c r="AH29" i="13" s="1"/>
  <c r="AI26" i="22"/>
  <c r="AJ26" i="22"/>
  <c r="AJ29" i="22" s="1"/>
  <c r="AJ29" i="13" s="1"/>
  <c r="AK26" i="22"/>
  <c r="AL26" i="22"/>
  <c r="AL29" i="22" s="1"/>
  <c r="AL29" i="13" s="1"/>
  <c r="AM26" i="22"/>
  <c r="AM29" i="22" s="1"/>
  <c r="AM29" i="13" s="1"/>
  <c r="AN26" i="22"/>
  <c r="AN29" i="22" s="1"/>
  <c r="AN29" i="13" s="1"/>
  <c r="AO26" i="22"/>
  <c r="AP26" i="22"/>
  <c r="AQ26" i="22"/>
  <c r="AR26" i="22"/>
  <c r="D33" i="22"/>
  <c r="D33" i="13" s="1"/>
  <c r="E33" i="22"/>
  <c r="F33" i="22"/>
  <c r="G33" i="22"/>
  <c r="H33" i="22"/>
  <c r="I33" i="22"/>
  <c r="J33" i="22"/>
  <c r="K33" i="22"/>
  <c r="L33" i="22"/>
  <c r="L33" i="13" s="1"/>
  <c r="M33" i="22"/>
  <c r="N33" i="22"/>
  <c r="O33" i="22"/>
  <c r="P33" i="22"/>
  <c r="Q33" i="22"/>
  <c r="R33" i="22"/>
  <c r="S33" i="22"/>
  <c r="T33" i="22"/>
  <c r="T33" i="13" s="1"/>
  <c r="U33" i="22"/>
  <c r="V33" i="22"/>
  <c r="W33" i="22"/>
  <c r="X33" i="22"/>
  <c r="Y33" i="22"/>
  <c r="Z33" i="22"/>
  <c r="AA33" i="22"/>
  <c r="AB33" i="22"/>
  <c r="AB33" i="13" s="1"/>
  <c r="AC33" i="22"/>
  <c r="AD33" i="22"/>
  <c r="AE33" i="22"/>
  <c r="AF33" i="22"/>
  <c r="AG33" i="22"/>
  <c r="AH33" i="22"/>
  <c r="AI33" i="22"/>
  <c r="AJ33" i="22"/>
  <c r="AJ33" i="13" s="1"/>
  <c r="AK33" i="22"/>
  <c r="AL33" i="22"/>
  <c r="AM33" i="22"/>
  <c r="AN33" i="22"/>
  <c r="AO33" i="22"/>
  <c r="AP33" i="22"/>
  <c r="AQ33" i="22"/>
  <c r="AR33" i="22"/>
  <c r="AR33" i="13" s="1"/>
  <c r="D36" i="22"/>
  <c r="E36" i="22"/>
  <c r="F36" i="22"/>
  <c r="G36" i="22"/>
  <c r="H36" i="22"/>
  <c r="I36" i="22"/>
  <c r="J36" i="22"/>
  <c r="K36" i="22"/>
  <c r="K36" i="13" s="1"/>
  <c r="L36" i="22"/>
  <c r="M36" i="22"/>
  <c r="N36" i="22"/>
  <c r="O36" i="22"/>
  <c r="P36" i="22"/>
  <c r="Q36" i="22"/>
  <c r="R36" i="22"/>
  <c r="S36" i="22"/>
  <c r="S36" i="13" s="1"/>
  <c r="T36" i="22"/>
  <c r="U36" i="22"/>
  <c r="V36" i="22"/>
  <c r="W36" i="22"/>
  <c r="X36" i="22"/>
  <c r="Y36" i="22"/>
  <c r="Z36" i="22"/>
  <c r="AA36" i="22"/>
  <c r="AA36" i="13" s="1"/>
  <c r="AB36" i="22"/>
  <c r="AC36" i="22"/>
  <c r="AD36" i="22"/>
  <c r="AE36" i="22"/>
  <c r="AF36" i="22"/>
  <c r="AG36" i="22"/>
  <c r="AH36" i="22"/>
  <c r="AI36" i="22"/>
  <c r="AI36" i="13" s="1"/>
  <c r="AJ36" i="22"/>
  <c r="AK36" i="22"/>
  <c r="AL36" i="22"/>
  <c r="AM36" i="22"/>
  <c r="AN36" i="22"/>
  <c r="AO36" i="22"/>
  <c r="AP36" i="22"/>
  <c r="AQ36" i="22"/>
  <c r="AQ36" i="13" s="1"/>
  <c r="AR36" i="22"/>
  <c r="D39" i="22"/>
  <c r="E39" i="22"/>
  <c r="F39" i="22"/>
  <c r="G39" i="22"/>
  <c r="H39" i="22"/>
  <c r="I39" i="22"/>
  <c r="J39" i="22"/>
  <c r="J39" i="13" s="1"/>
  <c r="K39" i="22"/>
  <c r="L39" i="22"/>
  <c r="M39" i="22"/>
  <c r="N39" i="22"/>
  <c r="O39" i="22"/>
  <c r="P39" i="22"/>
  <c r="Q39" i="22"/>
  <c r="R39" i="22"/>
  <c r="R39" i="13" s="1"/>
  <c r="S39" i="22"/>
  <c r="T39" i="22"/>
  <c r="U39" i="22"/>
  <c r="V39" i="22"/>
  <c r="W39" i="22"/>
  <c r="X39" i="22"/>
  <c r="Y39" i="22"/>
  <c r="Z39" i="22"/>
  <c r="Z39" i="13" s="1"/>
  <c r="AA39" i="22"/>
  <c r="AB39" i="22"/>
  <c r="AC39" i="22"/>
  <c r="AD39" i="22"/>
  <c r="AE39" i="22"/>
  <c r="AF39" i="22"/>
  <c r="AG39" i="22"/>
  <c r="AH39" i="22"/>
  <c r="AH39" i="13" s="1"/>
  <c r="AI39" i="22"/>
  <c r="AJ39" i="22"/>
  <c r="AK39" i="22"/>
  <c r="AL39" i="22"/>
  <c r="AM39" i="22"/>
  <c r="AN39" i="22"/>
  <c r="AO39" i="22"/>
  <c r="AP39" i="22"/>
  <c r="AP39" i="13" s="1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G45" i="22"/>
  <c r="H45" i="22"/>
  <c r="H45" i="13" s="1"/>
  <c r="I45" i="22"/>
  <c r="J45" i="22"/>
  <c r="K45" i="22"/>
  <c r="L45" i="22"/>
  <c r="M45" i="22"/>
  <c r="N45" i="22"/>
  <c r="O45" i="22"/>
  <c r="P45" i="22"/>
  <c r="P45" i="13" s="1"/>
  <c r="Q45" i="22"/>
  <c r="R45" i="22"/>
  <c r="S45" i="22"/>
  <c r="T45" i="22"/>
  <c r="U45" i="22"/>
  <c r="V45" i="22"/>
  <c r="W45" i="22"/>
  <c r="X45" i="22"/>
  <c r="X45" i="13" s="1"/>
  <c r="Y45" i="22"/>
  <c r="Z45" i="22"/>
  <c r="AA45" i="22"/>
  <c r="AB45" i="22"/>
  <c r="AC45" i="22"/>
  <c r="AD45" i="22"/>
  <c r="AE45" i="22"/>
  <c r="AF45" i="22"/>
  <c r="AF45" i="13" s="1"/>
  <c r="AG45" i="22"/>
  <c r="AH45" i="22"/>
  <c r="AI45" i="22"/>
  <c r="AJ45" i="22"/>
  <c r="AK45" i="22"/>
  <c r="AL45" i="22"/>
  <c r="AM45" i="22"/>
  <c r="AN45" i="22"/>
  <c r="AN45" i="13" s="1"/>
  <c r="AO45" i="22"/>
  <c r="AP45" i="22"/>
  <c r="AQ45" i="22"/>
  <c r="AR45" i="22"/>
  <c r="D56" i="22"/>
  <c r="E56" i="22"/>
  <c r="F56" i="22"/>
  <c r="G56" i="22"/>
  <c r="H56" i="22"/>
  <c r="I56" i="22"/>
  <c r="J56" i="22"/>
  <c r="K56" i="22"/>
  <c r="K55" i="22" s="1"/>
  <c r="K55" i="13" s="1"/>
  <c r="L56" i="22"/>
  <c r="L55" i="22" s="1"/>
  <c r="M56" i="22"/>
  <c r="N56" i="22"/>
  <c r="O56" i="22"/>
  <c r="P56" i="22"/>
  <c r="Q56" i="22"/>
  <c r="R56" i="22"/>
  <c r="R55" i="22" s="1"/>
  <c r="S56" i="22"/>
  <c r="S55" i="22" s="1"/>
  <c r="S55" i="13" s="1"/>
  <c r="T56" i="22"/>
  <c r="U56" i="22"/>
  <c r="V56" i="22"/>
  <c r="W56" i="22"/>
  <c r="X56" i="22"/>
  <c r="Y56" i="22"/>
  <c r="Y55" i="13"/>
  <c r="Z56" i="22"/>
  <c r="AA56" i="22"/>
  <c r="AA55" i="22" s="1"/>
  <c r="AA55" i="13" s="1"/>
  <c r="AB56" i="22"/>
  <c r="AB55" i="22" s="1"/>
  <c r="AC56" i="22"/>
  <c r="AD56" i="22"/>
  <c r="AE56" i="22"/>
  <c r="AE55" i="22" s="1"/>
  <c r="AE55" i="13" s="1"/>
  <c r="AF56" i="22"/>
  <c r="AG56" i="22"/>
  <c r="AG55" i="22"/>
  <c r="AG55" i="13"/>
  <c r="AH56" i="22"/>
  <c r="AH55" i="22" s="1"/>
  <c r="AI56" i="22"/>
  <c r="AI55" i="22" s="1"/>
  <c r="AI55" i="13" s="1"/>
  <c r="AJ56" i="22"/>
  <c r="AK56" i="22"/>
  <c r="AL56" i="22"/>
  <c r="AM56" i="22"/>
  <c r="AN56" i="22"/>
  <c r="AO56" i="22"/>
  <c r="AO55" i="22"/>
  <c r="AO55" i="13"/>
  <c r="AP56" i="22"/>
  <c r="AQ56" i="22"/>
  <c r="AQ55" i="22" s="1"/>
  <c r="AQ55" i="13" s="1"/>
  <c r="AR56" i="22"/>
  <c r="AR55" i="22" s="1"/>
  <c r="D59" i="22"/>
  <c r="E59" i="22"/>
  <c r="F59" i="22"/>
  <c r="F55" i="22" s="1"/>
  <c r="G59" i="22"/>
  <c r="H59" i="22"/>
  <c r="I59" i="22"/>
  <c r="J59" i="22"/>
  <c r="J55" i="22"/>
  <c r="K59" i="22"/>
  <c r="L59" i="22"/>
  <c r="M59" i="22"/>
  <c r="N59" i="22"/>
  <c r="N55" i="22" s="1"/>
  <c r="O59" i="22"/>
  <c r="P59" i="22"/>
  <c r="P59" i="13" s="1"/>
  <c r="Q59" i="22"/>
  <c r="R59" i="22"/>
  <c r="S59" i="22"/>
  <c r="T59" i="22"/>
  <c r="U59" i="22"/>
  <c r="V59" i="22"/>
  <c r="V55" i="22" s="1"/>
  <c r="W59" i="22"/>
  <c r="X59" i="22"/>
  <c r="Y59" i="22"/>
  <c r="Z59" i="22"/>
  <c r="Z55" i="22"/>
  <c r="AA59" i="22"/>
  <c r="AB59" i="22"/>
  <c r="AC59" i="22"/>
  <c r="AD59" i="22"/>
  <c r="AD55" i="22" s="1"/>
  <c r="AE59" i="22"/>
  <c r="AF59" i="22"/>
  <c r="AF59" i="13" s="1"/>
  <c r="AG59" i="22"/>
  <c r="AH59" i="22"/>
  <c r="AI59" i="22"/>
  <c r="AJ59" i="22"/>
  <c r="AJ55" i="22"/>
  <c r="AK59" i="22"/>
  <c r="AL59" i="22"/>
  <c r="AL55" i="22" s="1"/>
  <c r="AM59" i="22"/>
  <c r="AN59" i="22"/>
  <c r="AO59" i="22"/>
  <c r="AP59" i="22"/>
  <c r="AP55" i="22"/>
  <c r="AQ59" i="22"/>
  <c r="AR59" i="22"/>
  <c r="D62" i="22"/>
  <c r="E62" i="22"/>
  <c r="F62" i="22"/>
  <c r="G62" i="22"/>
  <c r="H62" i="22"/>
  <c r="I62" i="22"/>
  <c r="I55" i="22" s="1"/>
  <c r="I55" i="13" s="1"/>
  <c r="J62" i="22"/>
  <c r="K62" i="22"/>
  <c r="L62" i="22"/>
  <c r="M62" i="22"/>
  <c r="M55" i="22" s="1"/>
  <c r="M55" i="13" s="1"/>
  <c r="N62" i="22"/>
  <c r="O62" i="22"/>
  <c r="P62" i="22"/>
  <c r="P62" i="13" s="1"/>
  <c r="Q62" i="22"/>
  <c r="Q55" i="22" s="1"/>
  <c r="Q71" i="22" s="1"/>
  <c r="Q71" i="13" s="1"/>
  <c r="R62" i="22"/>
  <c r="S62" i="22"/>
  <c r="T62" i="22"/>
  <c r="U62" i="22"/>
  <c r="V62" i="22"/>
  <c r="W62" i="22"/>
  <c r="X62" i="22"/>
  <c r="Y62" i="22"/>
  <c r="Y55" i="22" s="1"/>
  <c r="Z62" i="22"/>
  <c r="AA62" i="22"/>
  <c r="AB62" i="22"/>
  <c r="AC62" i="22"/>
  <c r="AC55" i="22" s="1"/>
  <c r="AC71" i="22" s="1"/>
  <c r="AC71" i="13" s="1"/>
  <c r="AD62" i="22"/>
  <c r="AE62" i="22"/>
  <c r="AF62" i="22"/>
  <c r="AF62" i="13" s="1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D55" i="22" s="1"/>
  <c r="E65" i="22"/>
  <c r="F65" i="22"/>
  <c r="G65" i="22"/>
  <c r="G65" i="13" s="1"/>
  <c r="H65" i="22"/>
  <c r="I65" i="22"/>
  <c r="J65" i="22"/>
  <c r="K65" i="22"/>
  <c r="L65" i="22"/>
  <c r="M65" i="22"/>
  <c r="N65" i="22"/>
  <c r="O65" i="22"/>
  <c r="O65" i="13" s="1"/>
  <c r="P65" i="22"/>
  <c r="Q65" i="22"/>
  <c r="R65" i="22"/>
  <c r="S65" i="22"/>
  <c r="T65" i="22"/>
  <c r="T55" i="22" s="1"/>
  <c r="U65" i="22"/>
  <c r="V65" i="22"/>
  <c r="W65" i="22"/>
  <c r="W65" i="13" s="1"/>
  <c r="X65" i="22"/>
  <c r="Y65" i="22"/>
  <c r="Z65" i="22"/>
  <c r="AA65" i="22"/>
  <c r="AB65" i="22"/>
  <c r="AC65" i="22"/>
  <c r="AD65" i="22"/>
  <c r="AE65" i="22"/>
  <c r="AE65" i="13" s="1"/>
  <c r="AF65" i="22"/>
  <c r="AG65" i="22"/>
  <c r="AH65" i="22"/>
  <c r="AI65" i="22"/>
  <c r="AJ65" i="22"/>
  <c r="AK65" i="22"/>
  <c r="AL65" i="22"/>
  <c r="AM65" i="22"/>
  <c r="AM65" i="13" s="1"/>
  <c r="AN65" i="22"/>
  <c r="AO65" i="22"/>
  <c r="AP65" i="22"/>
  <c r="AQ65" i="22"/>
  <c r="AR65" i="22"/>
  <c r="D68" i="22"/>
  <c r="E68" i="22"/>
  <c r="F68" i="22"/>
  <c r="G68" i="22"/>
  <c r="H68" i="22"/>
  <c r="I68" i="22"/>
  <c r="I71" i="22"/>
  <c r="I71" i="13" s="1"/>
  <c r="J68" i="22"/>
  <c r="K68" i="22"/>
  <c r="K71" i="22" s="1"/>
  <c r="K71" i="13" s="1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Y71" i="22"/>
  <c r="Y71" i="13" s="1"/>
  <c r="Z68" i="22"/>
  <c r="AA68" i="22"/>
  <c r="AA71" i="22" s="1"/>
  <c r="AA71" i="13" s="1"/>
  <c r="AB68" i="22"/>
  <c r="AC68" i="22"/>
  <c r="AD68" i="22"/>
  <c r="AE68" i="22"/>
  <c r="AF68" i="22"/>
  <c r="AG68" i="22"/>
  <c r="AG71" i="22"/>
  <c r="AG71" i="13" s="1"/>
  <c r="AH68" i="22"/>
  <c r="AI68" i="22"/>
  <c r="AI71" i="22" s="1"/>
  <c r="AI71" i="13" s="1"/>
  <c r="AJ68" i="22"/>
  <c r="AK68" i="22"/>
  <c r="AL68" i="22"/>
  <c r="AM68" i="22"/>
  <c r="AN68" i="22"/>
  <c r="AO68" i="22"/>
  <c r="AO71" i="22"/>
  <c r="AO71" i="13" s="1"/>
  <c r="AP68" i="22"/>
  <c r="AQ68" i="22"/>
  <c r="AR68" i="22"/>
  <c r="O13" i="13"/>
  <c r="W13" i="13"/>
  <c r="AE13" i="13"/>
  <c r="AM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E14" i="13"/>
  <c r="AF14" i="13"/>
  <c r="AG14" i="13"/>
  <c r="AH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F17" i="13"/>
  <c r="G17" i="13"/>
  <c r="H17" i="13"/>
  <c r="I17" i="13"/>
  <c r="J17" i="13"/>
  <c r="K17" i="13"/>
  <c r="L17" i="13"/>
  <c r="N17" i="13"/>
  <c r="O17" i="13"/>
  <c r="P17" i="13"/>
  <c r="Q17" i="13"/>
  <c r="R17" i="13"/>
  <c r="S17" i="13"/>
  <c r="T17" i="13"/>
  <c r="V17" i="13"/>
  <c r="W17" i="13"/>
  <c r="X17" i="13"/>
  <c r="Y17" i="13"/>
  <c r="Z17" i="13"/>
  <c r="AA17" i="13"/>
  <c r="AB17" i="13"/>
  <c r="AD17" i="13"/>
  <c r="AE17" i="13"/>
  <c r="AF17" i="13"/>
  <c r="AG17" i="13"/>
  <c r="AH17" i="13"/>
  <c r="AI17" i="13"/>
  <c r="AJ17" i="13"/>
  <c r="AL17" i="13"/>
  <c r="AM17" i="13"/>
  <c r="AN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E20" i="13"/>
  <c r="F20" i="13"/>
  <c r="G20" i="13"/>
  <c r="H20" i="13"/>
  <c r="I20" i="13"/>
  <c r="J20" i="13"/>
  <c r="K20" i="13"/>
  <c r="M20" i="13"/>
  <c r="N20" i="13"/>
  <c r="O20" i="13"/>
  <c r="P20" i="13"/>
  <c r="Q20" i="13"/>
  <c r="R20" i="13"/>
  <c r="S20" i="13"/>
  <c r="U20" i="13"/>
  <c r="V20" i="13"/>
  <c r="W20" i="13"/>
  <c r="X20" i="13"/>
  <c r="Y20" i="13"/>
  <c r="Z20" i="13"/>
  <c r="AA20" i="13"/>
  <c r="AC20" i="13"/>
  <c r="AD20" i="13"/>
  <c r="AE20" i="13"/>
  <c r="AF20" i="13"/>
  <c r="AG20" i="13"/>
  <c r="AH20" i="13"/>
  <c r="AI20" i="13"/>
  <c r="AK20" i="13"/>
  <c r="AL20" i="13"/>
  <c r="AM20" i="13"/>
  <c r="AN20" i="13"/>
  <c r="AO20" i="13"/>
  <c r="AP20" i="13"/>
  <c r="AQ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E33" i="13"/>
  <c r="F33" i="13"/>
  <c r="G33" i="13"/>
  <c r="H33" i="13"/>
  <c r="I33" i="13"/>
  <c r="J33" i="13"/>
  <c r="K33" i="13"/>
  <c r="M33" i="13"/>
  <c r="N33" i="13"/>
  <c r="O33" i="13"/>
  <c r="P33" i="13"/>
  <c r="Q33" i="13"/>
  <c r="R33" i="13"/>
  <c r="S33" i="13"/>
  <c r="U33" i="13"/>
  <c r="V33" i="13"/>
  <c r="W33" i="13"/>
  <c r="X33" i="13"/>
  <c r="Y33" i="13"/>
  <c r="Z33" i="13"/>
  <c r="AA33" i="13"/>
  <c r="AC33" i="13"/>
  <c r="AD33" i="13"/>
  <c r="AE33" i="13"/>
  <c r="AF33" i="13"/>
  <c r="AG33" i="13"/>
  <c r="AH33" i="13"/>
  <c r="AI33" i="13"/>
  <c r="AK33" i="13"/>
  <c r="AL33" i="13"/>
  <c r="AM33" i="13"/>
  <c r="AN33" i="13"/>
  <c r="AO33" i="13"/>
  <c r="AP33" i="13"/>
  <c r="AQ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L36" i="13"/>
  <c r="M36" i="13"/>
  <c r="N36" i="13"/>
  <c r="O36" i="13"/>
  <c r="P36" i="13"/>
  <c r="Q36" i="13"/>
  <c r="R36" i="13"/>
  <c r="T36" i="13"/>
  <c r="U36" i="13"/>
  <c r="V36" i="13"/>
  <c r="W36" i="13"/>
  <c r="X36" i="13"/>
  <c r="Y36" i="13"/>
  <c r="Z36" i="13"/>
  <c r="AB36" i="13"/>
  <c r="AC36" i="13"/>
  <c r="AD36" i="13"/>
  <c r="AE36" i="13"/>
  <c r="AF36" i="13"/>
  <c r="AG36" i="13"/>
  <c r="AH36" i="13"/>
  <c r="AJ36" i="13"/>
  <c r="AK36" i="13"/>
  <c r="AL36" i="13"/>
  <c r="AM36" i="13"/>
  <c r="AN36" i="13"/>
  <c r="AO36" i="13"/>
  <c r="AP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K39" i="13"/>
  <c r="L39" i="13"/>
  <c r="M39" i="13"/>
  <c r="N39" i="13"/>
  <c r="O39" i="13"/>
  <c r="P39" i="13"/>
  <c r="Q39" i="13"/>
  <c r="S39" i="13"/>
  <c r="T39" i="13"/>
  <c r="U39" i="13"/>
  <c r="V39" i="13"/>
  <c r="W39" i="13"/>
  <c r="X39" i="13"/>
  <c r="Y39" i="13"/>
  <c r="AA39" i="13"/>
  <c r="AB39" i="13"/>
  <c r="AC39" i="13"/>
  <c r="AD39" i="13"/>
  <c r="AE39" i="13"/>
  <c r="AF39" i="13"/>
  <c r="AG39" i="13"/>
  <c r="AI39" i="13"/>
  <c r="AJ39" i="13"/>
  <c r="AK39" i="13"/>
  <c r="AL39" i="13"/>
  <c r="AM39" i="13"/>
  <c r="AN39" i="13"/>
  <c r="AO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I45" i="13"/>
  <c r="J45" i="13"/>
  <c r="K45" i="13"/>
  <c r="L45" i="13"/>
  <c r="M45" i="13"/>
  <c r="N45" i="13"/>
  <c r="O45" i="13"/>
  <c r="Q45" i="13"/>
  <c r="R45" i="13"/>
  <c r="S45" i="13"/>
  <c r="T45" i="13"/>
  <c r="U45" i="13"/>
  <c r="V45" i="13"/>
  <c r="W45" i="13"/>
  <c r="Y45" i="13"/>
  <c r="Z45" i="13"/>
  <c r="AA45" i="13"/>
  <c r="AB45" i="13"/>
  <c r="AC45" i="13"/>
  <c r="AD45" i="13"/>
  <c r="AE45" i="13"/>
  <c r="AG45" i="13"/>
  <c r="AH45" i="13"/>
  <c r="AI45" i="13"/>
  <c r="AJ45" i="13"/>
  <c r="AK45" i="13"/>
  <c r="AL45" i="13"/>
  <c r="AM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F59" i="13"/>
  <c r="G59" i="13"/>
  <c r="H59" i="13"/>
  <c r="I59" i="13"/>
  <c r="J59" i="13"/>
  <c r="K59" i="13"/>
  <c r="L59" i="13"/>
  <c r="M59" i="13"/>
  <c r="N59" i="13"/>
  <c r="O59" i="13"/>
  <c r="Q59" i="13"/>
  <c r="R59" i="13"/>
  <c r="S59" i="13"/>
  <c r="T59" i="13"/>
  <c r="V59" i="13"/>
  <c r="W59" i="13"/>
  <c r="X59" i="13"/>
  <c r="Y59" i="13"/>
  <c r="Z59" i="13"/>
  <c r="AA59" i="13"/>
  <c r="AB59" i="13"/>
  <c r="AC59" i="13"/>
  <c r="AD59" i="13"/>
  <c r="AE59" i="13"/>
  <c r="AG59" i="13"/>
  <c r="AH59" i="13"/>
  <c r="AI59" i="13"/>
  <c r="AJ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I62" i="13"/>
  <c r="J62" i="13"/>
  <c r="K62" i="13"/>
  <c r="L62" i="13"/>
  <c r="M62" i="13"/>
  <c r="N62" i="13"/>
  <c r="O62" i="13"/>
  <c r="Q62" i="13"/>
  <c r="R62" i="13"/>
  <c r="S62" i="13"/>
  <c r="T62" i="13"/>
  <c r="U62" i="13"/>
  <c r="V62" i="13"/>
  <c r="W62" i="13"/>
  <c r="Y62" i="13"/>
  <c r="Z62" i="13"/>
  <c r="AA62" i="13"/>
  <c r="AB62" i="13"/>
  <c r="AC62" i="13"/>
  <c r="AD62" i="13"/>
  <c r="AE62" i="13"/>
  <c r="AG62" i="13"/>
  <c r="AH62" i="13"/>
  <c r="AI62" i="13"/>
  <c r="AJ62" i="13"/>
  <c r="AK62" i="13"/>
  <c r="AL62" i="13"/>
  <c r="AM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H65" i="13"/>
  <c r="I65" i="13"/>
  <c r="J65" i="13"/>
  <c r="K65" i="13"/>
  <c r="L65" i="13"/>
  <c r="M65" i="13"/>
  <c r="N65" i="13"/>
  <c r="P65" i="13"/>
  <c r="Q65" i="13"/>
  <c r="R65" i="13"/>
  <c r="S65" i="13"/>
  <c r="T65" i="13"/>
  <c r="U65" i="13"/>
  <c r="V65" i="13"/>
  <c r="X65" i="13"/>
  <c r="Y65" i="13"/>
  <c r="Z65" i="13"/>
  <c r="AA65" i="13"/>
  <c r="AB65" i="13"/>
  <c r="AC65" i="13"/>
  <c r="AD65" i="13"/>
  <c r="AF65" i="13"/>
  <c r="AG65" i="13"/>
  <c r="AH65" i="13"/>
  <c r="AI65" i="13"/>
  <c r="AJ65" i="13"/>
  <c r="AK65" i="13"/>
  <c r="AL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E24" i="23"/>
  <c r="F24" i="23"/>
  <c r="G24" i="23"/>
  <c r="H24" i="23"/>
  <c r="I24" i="23"/>
  <c r="I24" i="14" s="1"/>
  <c r="J24" i="23"/>
  <c r="K24" i="23"/>
  <c r="L24" i="23"/>
  <c r="D29" i="23"/>
  <c r="D29" i="14" s="1"/>
  <c r="E29" i="23"/>
  <c r="F29" i="23"/>
  <c r="F28" i="23" s="1"/>
  <c r="G29" i="23"/>
  <c r="G28" i="23"/>
  <c r="H29" i="23"/>
  <c r="H28" i="23"/>
  <c r="I29" i="23"/>
  <c r="J29" i="23"/>
  <c r="K29" i="23"/>
  <c r="K28" i="23"/>
  <c r="K44" i="23"/>
  <c r="K44" i="14" s="1"/>
  <c r="L29" i="23"/>
  <c r="M30" i="23"/>
  <c r="M29" i="23" s="1"/>
  <c r="M29" i="14" s="1"/>
  <c r="M31" i="23"/>
  <c r="D32" i="23"/>
  <c r="E32" i="23"/>
  <c r="E32" i="14" s="1"/>
  <c r="F32" i="23"/>
  <c r="G32" i="23"/>
  <c r="H32" i="23"/>
  <c r="I32" i="23"/>
  <c r="I28" i="23" s="1"/>
  <c r="I28" i="14" s="1"/>
  <c r="J32" i="23"/>
  <c r="J28" i="23" s="1"/>
  <c r="K32" i="23"/>
  <c r="L32" i="23"/>
  <c r="L28" i="23" s="1"/>
  <c r="L28" i="14" s="1"/>
  <c r="M33" i="23"/>
  <c r="M34" i="23"/>
  <c r="D35" i="23"/>
  <c r="E35" i="23"/>
  <c r="F35" i="23"/>
  <c r="G35" i="23"/>
  <c r="H35" i="23"/>
  <c r="H35" i="14" s="1"/>
  <c r="I35" i="23"/>
  <c r="I35" i="14" s="1"/>
  <c r="J35" i="23"/>
  <c r="K35" i="23"/>
  <c r="L35" i="23"/>
  <c r="M36" i="23"/>
  <c r="M35" i="23" s="1"/>
  <c r="M35" i="14" s="1"/>
  <c r="M37" i="23"/>
  <c r="D38" i="23"/>
  <c r="E38" i="23"/>
  <c r="E38" i="14" s="1"/>
  <c r="F38" i="23"/>
  <c r="G38" i="23"/>
  <c r="H38" i="23"/>
  <c r="I38" i="23"/>
  <c r="J38" i="23"/>
  <c r="J38" i="14" s="1"/>
  <c r="K38" i="23"/>
  <c r="L38" i="23"/>
  <c r="M39" i="23"/>
  <c r="M38" i="23" s="1"/>
  <c r="M38" i="14" s="1"/>
  <c r="M40" i="23"/>
  <c r="D41" i="23"/>
  <c r="E41" i="23"/>
  <c r="F41" i="23"/>
  <c r="G41" i="23"/>
  <c r="G44" i="23" s="1"/>
  <c r="G44" i="14" s="1"/>
  <c r="H41" i="23"/>
  <c r="I41" i="23"/>
  <c r="J41" i="23"/>
  <c r="K41" i="23"/>
  <c r="L41" i="23"/>
  <c r="L44" i="23" s="1"/>
  <c r="L44" i="14" s="1"/>
  <c r="M42" i="23"/>
  <c r="M41" i="23" s="1"/>
  <c r="M41" i="14" s="1"/>
  <c r="M43" i="23"/>
  <c r="D48" i="23"/>
  <c r="D47" i="23"/>
  <c r="D47" i="14" s="1"/>
  <c r="E48" i="23"/>
  <c r="E47" i="23" s="1"/>
  <c r="F48" i="23"/>
  <c r="F47" i="23"/>
  <c r="F63" i="23"/>
  <c r="F63" i="14" s="1"/>
  <c r="G48" i="23"/>
  <c r="H48" i="23"/>
  <c r="I48" i="23"/>
  <c r="J48" i="23"/>
  <c r="J47" i="23"/>
  <c r="J63" i="23"/>
  <c r="J63" i="14" s="1"/>
  <c r="K48" i="23"/>
  <c r="L48" i="23"/>
  <c r="M49" i="23"/>
  <c r="M48" i="23" s="1"/>
  <c r="M48" i="14" s="1"/>
  <c r="M50" i="23"/>
  <c r="D51" i="23"/>
  <c r="E51" i="23"/>
  <c r="F51" i="23"/>
  <c r="G51" i="23"/>
  <c r="G47" i="23" s="1"/>
  <c r="G47" i="14" s="1"/>
  <c r="H51" i="23"/>
  <c r="I51" i="23"/>
  <c r="J51" i="23"/>
  <c r="K51" i="23"/>
  <c r="L51" i="23"/>
  <c r="L47" i="23" s="1"/>
  <c r="L47" i="14" s="1"/>
  <c r="M52" i="23"/>
  <c r="M51" i="23" s="1"/>
  <c r="M51" i="14" s="1"/>
  <c r="M53" i="23"/>
  <c r="D54" i="23"/>
  <c r="D54" i="14" s="1"/>
  <c r="E54" i="23"/>
  <c r="F54" i="23"/>
  <c r="G54" i="23"/>
  <c r="H54" i="23"/>
  <c r="H54" i="14" s="1"/>
  <c r="I54" i="23"/>
  <c r="I47" i="23" s="1"/>
  <c r="I47" i="14" s="1"/>
  <c r="J54" i="23"/>
  <c r="K54" i="23"/>
  <c r="K47" i="23" s="1"/>
  <c r="K47" i="14" s="1"/>
  <c r="L54" i="23"/>
  <c r="L54" i="14" s="1"/>
  <c r="M55" i="23"/>
  <c r="M54" i="23" s="1"/>
  <c r="M56" i="23"/>
  <c r="D57" i="23"/>
  <c r="E57" i="23"/>
  <c r="F57" i="23"/>
  <c r="G57" i="23"/>
  <c r="H57" i="23"/>
  <c r="H57" i="14" s="1"/>
  <c r="I57" i="23"/>
  <c r="J57" i="23"/>
  <c r="K57" i="23"/>
  <c r="L57" i="23"/>
  <c r="M58" i="23"/>
  <c r="M57" i="23" s="1"/>
  <c r="M57" i="14" s="1"/>
  <c r="M59" i="23"/>
  <c r="D60" i="23"/>
  <c r="E60" i="23"/>
  <c r="F60" i="23"/>
  <c r="G60" i="23"/>
  <c r="G63" i="23" s="1"/>
  <c r="H60" i="23"/>
  <c r="I60" i="23"/>
  <c r="J60" i="23"/>
  <c r="K60" i="23"/>
  <c r="K63" i="23" s="1"/>
  <c r="K65" i="23" s="1"/>
  <c r="L60" i="23"/>
  <c r="L60" i="14" s="1"/>
  <c r="M61" i="23"/>
  <c r="M60" i="23" s="1"/>
  <c r="M60" i="14" s="1"/>
  <c r="M62" i="23"/>
  <c r="E12" i="14"/>
  <c r="F12" i="14"/>
  <c r="G12" i="14"/>
  <c r="H12" i="14"/>
  <c r="I12" i="14"/>
  <c r="J12" i="14"/>
  <c r="K12" i="14"/>
  <c r="L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E24" i="14"/>
  <c r="F24" i="14"/>
  <c r="G24" i="14"/>
  <c r="H24" i="14"/>
  <c r="J24" i="14"/>
  <c r="K24" i="14"/>
  <c r="L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G28" i="14"/>
  <c r="K28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F38" i="14"/>
  <c r="G38" i="14"/>
  <c r="H38" i="14"/>
  <c r="I38" i="14"/>
  <c r="K38" i="14"/>
  <c r="L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G41" i="14"/>
  <c r="H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F47" i="14"/>
  <c r="J47" i="14"/>
  <c r="D48" i="14"/>
  <c r="E48" i="14"/>
  <c r="F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E54" i="14"/>
  <c r="F54" i="14"/>
  <c r="G54" i="14"/>
  <c r="I54" i="14"/>
  <c r="J54" i="14"/>
  <c r="K54" i="14"/>
  <c r="M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H24" i="24"/>
  <c r="I24" i="24"/>
  <c r="J24" i="24"/>
  <c r="K24" i="24"/>
  <c r="D29" i="24"/>
  <c r="D28" i="24" s="1"/>
  <c r="E29" i="24"/>
  <c r="F29" i="24"/>
  <c r="G29" i="24"/>
  <c r="H29" i="24"/>
  <c r="H28" i="24" s="1"/>
  <c r="I29" i="24"/>
  <c r="J29" i="24"/>
  <c r="J29" i="15" s="1"/>
  <c r="K29" i="24"/>
  <c r="K28" i="24" s="1"/>
  <c r="K28" i="15" s="1"/>
  <c r="L30" i="24"/>
  <c r="L29" i="24" s="1"/>
  <c r="L31" i="24"/>
  <c r="D32" i="24"/>
  <c r="E32" i="24"/>
  <c r="E28" i="24" s="1"/>
  <c r="F32" i="24"/>
  <c r="G32" i="24"/>
  <c r="H32" i="24"/>
  <c r="I32" i="24"/>
  <c r="J32" i="24"/>
  <c r="K32" i="24"/>
  <c r="L33" i="24"/>
  <c r="L32" i="24" s="1"/>
  <c r="L34" i="24"/>
  <c r="D35" i="24"/>
  <c r="E35" i="24"/>
  <c r="F35" i="24"/>
  <c r="F35" i="15" s="1"/>
  <c r="G35" i="24"/>
  <c r="H35" i="24"/>
  <c r="I35" i="24"/>
  <c r="I28" i="24" s="1"/>
  <c r="J35" i="24"/>
  <c r="J28" i="24" s="1"/>
  <c r="J28" i="15" s="1"/>
  <c r="K35" i="24"/>
  <c r="L36" i="24"/>
  <c r="L35" i="24" s="1"/>
  <c r="L37" i="24"/>
  <c r="D38" i="24"/>
  <c r="D38" i="15" s="1"/>
  <c r="E38" i="24"/>
  <c r="F38" i="24"/>
  <c r="F28" i="24" s="1"/>
  <c r="G38" i="24"/>
  <c r="G38" i="15" s="1"/>
  <c r="H38" i="24"/>
  <c r="I38" i="24"/>
  <c r="J38" i="24"/>
  <c r="K38" i="24"/>
  <c r="L39" i="24"/>
  <c r="L40" i="24"/>
  <c r="D41" i="24"/>
  <c r="D41" i="15" s="1"/>
  <c r="E41" i="24"/>
  <c r="F41" i="24"/>
  <c r="G41" i="24"/>
  <c r="H41" i="24"/>
  <c r="I41" i="24"/>
  <c r="J41" i="24"/>
  <c r="K41" i="24"/>
  <c r="K44" i="24" s="1"/>
  <c r="K44" i="15"/>
  <c r="L42" i="24"/>
  <c r="L41" i="24" s="1"/>
  <c r="L43" i="24"/>
  <c r="D48" i="24"/>
  <c r="E48" i="24"/>
  <c r="F48" i="24"/>
  <c r="F48" i="15" s="1"/>
  <c r="G48" i="24"/>
  <c r="G47" i="24" s="1"/>
  <c r="H48" i="24"/>
  <c r="I48" i="24"/>
  <c r="J48" i="24"/>
  <c r="J47" i="24" s="1"/>
  <c r="J47" i="15" s="1"/>
  <c r="K48" i="24"/>
  <c r="K47" i="24" s="1"/>
  <c r="L49" i="24"/>
  <c r="L50" i="24"/>
  <c r="L48" i="24"/>
  <c r="D51" i="24"/>
  <c r="E51" i="24"/>
  <c r="F51" i="24"/>
  <c r="G51" i="24"/>
  <c r="H51" i="24"/>
  <c r="H47" i="24" s="1"/>
  <c r="H47" i="15" s="1"/>
  <c r="I51" i="24"/>
  <c r="J51" i="24"/>
  <c r="K51" i="24"/>
  <c r="L52" i="24"/>
  <c r="L53" i="24"/>
  <c r="D54" i="24"/>
  <c r="E54" i="24"/>
  <c r="E47" i="24" s="1"/>
  <c r="F54" i="24"/>
  <c r="F47" i="24" s="1"/>
  <c r="G54" i="24"/>
  <c r="H54" i="24"/>
  <c r="I54" i="24"/>
  <c r="J54" i="24"/>
  <c r="K54" i="24"/>
  <c r="L55" i="24"/>
  <c r="L56" i="24"/>
  <c r="L54" i="24"/>
  <c r="L54" i="15" s="1"/>
  <c r="D57" i="24"/>
  <c r="D47" i="24" s="1"/>
  <c r="E57" i="24"/>
  <c r="F57" i="24"/>
  <c r="G57" i="24"/>
  <c r="H57" i="24"/>
  <c r="I57" i="24"/>
  <c r="J57" i="24"/>
  <c r="K57" i="24"/>
  <c r="L58" i="24"/>
  <c r="L57" i="24" s="1"/>
  <c r="L57" i="15" s="1"/>
  <c r="L59" i="24"/>
  <c r="D60" i="24"/>
  <c r="E60" i="24"/>
  <c r="F60" i="24"/>
  <c r="G60" i="24"/>
  <c r="H60" i="24"/>
  <c r="H63" i="24" s="1"/>
  <c r="I60" i="24"/>
  <c r="J60" i="24"/>
  <c r="J63" i="24" s="1"/>
  <c r="J63" i="15" s="1"/>
  <c r="K60" i="24"/>
  <c r="L61" i="24"/>
  <c r="L62" i="24"/>
  <c r="L60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F29" i="15"/>
  <c r="G29" i="15"/>
  <c r="H29" i="15"/>
  <c r="I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F32" i="15"/>
  <c r="G32" i="15"/>
  <c r="H32" i="15"/>
  <c r="I32" i="15"/>
  <c r="J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G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E38" i="15"/>
  <c r="F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K40" i="15"/>
  <c r="L40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G48" i="15"/>
  <c r="H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G51" i="15"/>
  <c r="H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G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M13" i="25" s="1"/>
  <c r="K14" i="25"/>
  <c r="M14" i="25" s="1"/>
  <c r="K19" i="25"/>
  <c r="M19" i="25" s="1"/>
  <c r="K20" i="25"/>
  <c r="K22" i="25"/>
  <c r="M22" i="25" s="1"/>
  <c r="K23" i="25"/>
  <c r="M23" i="25" s="1"/>
  <c r="D24" i="25"/>
  <c r="E24" i="25"/>
  <c r="F24" i="25"/>
  <c r="G24" i="25"/>
  <c r="H24" i="25"/>
  <c r="I24" i="25"/>
  <c r="I24" i="16" s="1"/>
  <c r="J24" i="25"/>
  <c r="K24" i="25"/>
  <c r="L24" i="25"/>
  <c r="F44" i="25"/>
  <c r="F44" i="16" s="1"/>
  <c r="D29" i="25"/>
  <c r="E29" i="25"/>
  <c r="F29" i="25"/>
  <c r="G29" i="25"/>
  <c r="H29" i="25"/>
  <c r="H28" i="25" s="1"/>
  <c r="H28" i="16" s="1"/>
  <c r="I29" i="25"/>
  <c r="I28" i="25" s="1"/>
  <c r="J29" i="25"/>
  <c r="J28" i="25" s="1"/>
  <c r="J28" i="16" s="1"/>
  <c r="L29" i="25"/>
  <c r="K30" i="25"/>
  <c r="K29" i="25" s="1"/>
  <c r="M30" i="25"/>
  <c r="M30" i="16" s="1"/>
  <c r="K31" i="25"/>
  <c r="M31" i="25" s="1"/>
  <c r="D32" i="25"/>
  <c r="E32" i="25"/>
  <c r="E28" i="25" s="1"/>
  <c r="E28" i="16" s="1"/>
  <c r="F32" i="25"/>
  <c r="G32" i="25"/>
  <c r="H32" i="25"/>
  <c r="I32" i="25"/>
  <c r="I32" i="16" s="1"/>
  <c r="J32" i="25"/>
  <c r="L32" i="25"/>
  <c r="K33" i="25"/>
  <c r="K32" i="25" s="1"/>
  <c r="K34" i="25"/>
  <c r="M34" i="25"/>
  <c r="D35" i="25"/>
  <c r="E35" i="25"/>
  <c r="F35" i="25"/>
  <c r="G35" i="25"/>
  <c r="H35" i="25"/>
  <c r="I35" i="25"/>
  <c r="J35" i="25"/>
  <c r="K35" i="25"/>
  <c r="L35" i="25"/>
  <c r="L28" i="25" s="1"/>
  <c r="K36" i="25"/>
  <c r="M36" i="25" s="1"/>
  <c r="M36" i="16" s="1"/>
  <c r="K37" i="25"/>
  <c r="M37" i="25"/>
  <c r="D38" i="25"/>
  <c r="E38" i="25"/>
  <c r="F38" i="25"/>
  <c r="F28" i="25" s="1"/>
  <c r="F28" i="16" s="1"/>
  <c r="G38" i="25"/>
  <c r="H38" i="25"/>
  <c r="I38" i="25"/>
  <c r="J38" i="25"/>
  <c r="L38" i="25"/>
  <c r="K39" i="25"/>
  <c r="M39" i="25"/>
  <c r="K40" i="25"/>
  <c r="D41" i="25"/>
  <c r="E41" i="25"/>
  <c r="F41" i="25"/>
  <c r="G41" i="25"/>
  <c r="H41" i="25"/>
  <c r="I41" i="25"/>
  <c r="J41" i="25"/>
  <c r="K41" i="25"/>
  <c r="L41" i="25"/>
  <c r="K42" i="25"/>
  <c r="M42" i="25"/>
  <c r="K43" i="25"/>
  <c r="M43" i="25"/>
  <c r="G47" i="25"/>
  <c r="D48" i="25"/>
  <c r="E48" i="25"/>
  <c r="F48" i="25"/>
  <c r="G48" i="25"/>
  <c r="H48" i="25"/>
  <c r="H47" i="25"/>
  <c r="I48" i="25"/>
  <c r="I47" i="25" s="1"/>
  <c r="I47" i="16" s="1"/>
  <c r="J48" i="25"/>
  <c r="J47" i="25"/>
  <c r="L48" i="25"/>
  <c r="K49" i="25"/>
  <c r="K48" i="25" s="1"/>
  <c r="K50" i="25"/>
  <c r="M50" i="25" s="1"/>
  <c r="M50" i="16" s="1"/>
  <c r="D51" i="25"/>
  <c r="D47" i="25" s="1"/>
  <c r="E51" i="25"/>
  <c r="F51" i="25"/>
  <c r="G51" i="25"/>
  <c r="H51" i="25"/>
  <c r="I51" i="25"/>
  <c r="J51" i="25"/>
  <c r="L51" i="25"/>
  <c r="K52" i="25"/>
  <c r="K51" i="25" s="1"/>
  <c r="K53" i="25"/>
  <c r="M53" i="25" s="1"/>
  <c r="M53" i="16" s="1"/>
  <c r="D54" i="25"/>
  <c r="E54" i="25"/>
  <c r="E54" i="16" s="1"/>
  <c r="F54" i="25"/>
  <c r="G54" i="25"/>
  <c r="H54" i="25"/>
  <c r="I54" i="25"/>
  <c r="J54" i="25"/>
  <c r="L54" i="25"/>
  <c r="K55" i="25"/>
  <c r="K54" i="25" s="1"/>
  <c r="K56" i="25"/>
  <c r="M56" i="25" s="1"/>
  <c r="M56" i="16" s="1"/>
  <c r="D57" i="25"/>
  <c r="E57" i="25"/>
  <c r="E57" i="16" s="1"/>
  <c r="F57" i="25"/>
  <c r="G57" i="25"/>
  <c r="H57" i="25"/>
  <c r="I57" i="25"/>
  <c r="J57" i="25"/>
  <c r="L57" i="25"/>
  <c r="K58" i="25"/>
  <c r="K57" i="25" s="1"/>
  <c r="K59" i="25"/>
  <c r="M59" i="25" s="1"/>
  <c r="M59" i="16" s="1"/>
  <c r="D60" i="25"/>
  <c r="E60" i="25"/>
  <c r="E60" i="16" s="1"/>
  <c r="F60" i="25"/>
  <c r="G60" i="25"/>
  <c r="G63" i="25" s="1"/>
  <c r="H60" i="25"/>
  <c r="I60" i="25"/>
  <c r="I63" i="25" s="1"/>
  <c r="J60" i="25"/>
  <c r="L60" i="25"/>
  <c r="K61" i="25"/>
  <c r="K60" i="25" s="1"/>
  <c r="M60" i="25" s="1"/>
  <c r="M60" i="16" s="1"/>
  <c r="K62" i="25"/>
  <c r="M62" i="25"/>
  <c r="M62" i="16" s="1"/>
  <c r="D12" i="16"/>
  <c r="E12" i="16"/>
  <c r="F12" i="16"/>
  <c r="G12" i="16"/>
  <c r="H12" i="16"/>
  <c r="I12" i="16"/>
  <c r="J12" i="16"/>
  <c r="K12" i="16"/>
  <c r="L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J24" i="16"/>
  <c r="K24" i="16"/>
  <c r="L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E29" i="16"/>
  <c r="F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M31" i="16"/>
  <c r="D32" i="16"/>
  <c r="E32" i="16"/>
  <c r="F32" i="16"/>
  <c r="G32" i="16"/>
  <c r="H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M34" i="16"/>
  <c r="E35" i="16"/>
  <c r="F35" i="16"/>
  <c r="G35" i="16"/>
  <c r="H35" i="16"/>
  <c r="I35" i="16"/>
  <c r="J35" i="16"/>
  <c r="K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M37" i="16"/>
  <c r="D38" i="16"/>
  <c r="E38" i="16"/>
  <c r="F38" i="16"/>
  <c r="H38" i="16"/>
  <c r="I38" i="16"/>
  <c r="J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L40" i="16"/>
  <c r="D41" i="16"/>
  <c r="E41" i="16"/>
  <c r="F41" i="16"/>
  <c r="G41" i="16"/>
  <c r="H41" i="16"/>
  <c r="I41" i="16"/>
  <c r="K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M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G47" i="16"/>
  <c r="M47" i="16"/>
  <c r="D48" i="16"/>
  <c r="E48" i="16"/>
  <c r="G48" i="16"/>
  <c r="H48" i="16"/>
  <c r="I48" i="16"/>
  <c r="J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F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D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D19" i="17" s="1"/>
  <c r="E24" i="26"/>
  <c r="F24" i="26"/>
  <c r="G24" i="26"/>
  <c r="H24" i="26"/>
  <c r="I24" i="26"/>
  <c r="J24" i="26"/>
  <c r="K24" i="26"/>
  <c r="L24" i="26"/>
  <c r="L19" i="17" s="1"/>
  <c r="M24" i="26"/>
  <c r="N24" i="26"/>
  <c r="O24" i="26"/>
  <c r="P24" i="26"/>
  <c r="Q24" i="26"/>
  <c r="R24" i="26"/>
  <c r="S24" i="26"/>
  <c r="T24" i="26"/>
  <c r="T19" i="17" s="1"/>
  <c r="U24" i="26"/>
  <c r="V24" i="26"/>
  <c r="W24" i="26"/>
  <c r="X24" i="26"/>
  <c r="Y24" i="26"/>
  <c r="Z24" i="26"/>
  <c r="AA24" i="26"/>
  <c r="AB24" i="26"/>
  <c r="AB19" i="17" s="1"/>
  <c r="AC24" i="26"/>
  <c r="AD24" i="26"/>
  <c r="AE24" i="26"/>
  <c r="AF24" i="26"/>
  <c r="AG24" i="26"/>
  <c r="AH24" i="26"/>
  <c r="AI24" i="26"/>
  <c r="AJ24" i="26"/>
  <c r="AJ19" i="17" s="1"/>
  <c r="AK24" i="26"/>
  <c r="AL24" i="26"/>
  <c r="AM24" i="26"/>
  <c r="AN24" i="26"/>
  <c r="AO24" i="26"/>
  <c r="AP24" i="26"/>
  <c r="AQ24" i="26"/>
  <c r="AR24" i="26"/>
  <c r="AR19" i="17" s="1"/>
  <c r="D29" i="26"/>
  <c r="E29" i="26"/>
  <c r="E28" i="26" s="1"/>
  <c r="F29" i="26"/>
  <c r="G29" i="26"/>
  <c r="H29" i="26"/>
  <c r="I29" i="26"/>
  <c r="I28" i="26" s="1"/>
  <c r="J29" i="26"/>
  <c r="K29" i="26"/>
  <c r="L29" i="26"/>
  <c r="M29" i="26"/>
  <c r="N29" i="26"/>
  <c r="O29" i="26"/>
  <c r="O28" i="26"/>
  <c r="O23" i="17"/>
  <c r="P29" i="26"/>
  <c r="Q29" i="26"/>
  <c r="Q28" i="26" s="1"/>
  <c r="R29" i="26"/>
  <c r="S29" i="26"/>
  <c r="T29" i="26"/>
  <c r="U29" i="26"/>
  <c r="U28" i="26" s="1"/>
  <c r="V29" i="26"/>
  <c r="W29" i="26"/>
  <c r="X29" i="26"/>
  <c r="Y29" i="26"/>
  <c r="Y28" i="26" s="1"/>
  <c r="Z29" i="26"/>
  <c r="AA29" i="26"/>
  <c r="AB29" i="26"/>
  <c r="AC29" i="26"/>
  <c r="AD29" i="26"/>
  <c r="AE29" i="26"/>
  <c r="AE28" i="26"/>
  <c r="AE23" i="17"/>
  <c r="AF29" i="26"/>
  <c r="AG29" i="26"/>
  <c r="AG28" i="26" s="1"/>
  <c r="AH29" i="26"/>
  <c r="AI29" i="26"/>
  <c r="AJ29" i="26"/>
  <c r="AK29" i="26"/>
  <c r="AK28" i="26" s="1"/>
  <c r="AL29" i="26"/>
  <c r="AM29" i="26"/>
  <c r="AN29" i="26"/>
  <c r="AO29" i="26"/>
  <c r="AO28" i="26" s="1"/>
  <c r="AP29" i="26"/>
  <c r="AQ29" i="26"/>
  <c r="AR29" i="26"/>
  <c r="D32" i="26"/>
  <c r="E32" i="26"/>
  <c r="F32" i="26"/>
  <c r="F28" i="26" s="1"/>
  <c r="G32" i="26"/>
  <c r="G28" i="26" s="1"/>
  <c r="G23" i="17" s="1"/>
  <c r="H32" i="26"/>
  <c r="I32" i="26"/>
  <c r="J32" i="26"/>
  <c r="K32" i="26"/>
  <c r="L32" i="26"/>
  <c r="M32" i="26"/>
  <c r="M27" i="17" s="1"/>
  <c r="N32" i="26"/>
  <c r="N28" i="26" s="1"/>
  <c r="O32" i="26"/>
  <c r="P32" i="26"/>
  <c r="P28" i="26" s="1"/>
  <c r="Q32" i="26"/>
  <c r="R32" i="26"/>
  <c r="R28" i="26"/>
  <c r="S32" i="26"/>
  <c r="T32" i="26"/>
  <c r="T28" i="26" s="1"/>
  <c r="U32" i="26"/>
  <c r="V32" i="26"/>
  <c r="V28" i="26" s="1"/>
  <c r="W32" i="26"/>
  <c r="W28" i="26" s="1"/>
  <c r="W23" i="17" s="1"/>
  <c r="X32" i="26"/>
  <c r="Y32" i="26"/>
  <c r="Z32" i="26"/>
  <c r="AA32" i="26"/>
  <c r="AB32" i="26"/>
  <c r="AC32" i="26"/>
  <c r="AC27" i="17" s="1"/>
  <c r="AD32" i="26"/>
  <c r="AD28" i="26" s="1"/>
  <c r="AD44" i="26" s="1"/>
  <c r="AE32" i="26"/>
  <c r="AF32" i="26"/>
  <c r="AF28" i="26" s="1"/>
  <c r="AG32" i="26"/>
  <c r="AH32" i="26"/>
  <c r="AH28" i="26"/>
  <c r="AH23" i="17" s="1"/>
  <c r="AI32" i="26"/>
  <c r="AJ32" i="26"/>
  <c r="AJ28" i="26" s="1"/>
  <c r="AK32" i="26"/>
  <c r="AL32" i="26"/>
  <c r="AL28" i="26" s="1"/>
  <c r="AL44" i="26" s="1"/>
  <c r="AM32" i="26"/>
  <c r="AM28" i="26" s="1"/>
  <c r="AM23" i="17" s="1"/>
  <c r="AN32" i="26"/>
  <c r="AO32" i="26"/>
  <c r="AP32" i="26"/>
  <c r="AQ32" i="26"/>
  <c r="AR32" i="26"/>
  <c r="D35" i="26"/>
  <c r="D30" i="17" s="1"/>
  <c r="E35" i="26"/>
  <c r="F35" i="26"/>
  <c r="G35" i="26"/>
  <c r="H35" i="26"/>
  <c r="I35" i="26"/>
  <c r="J35" i="26"/>
  <c r="K35" i="26"/>
  <c r="K28" i="26" s="1"/>
  <c r="K44" i="26" s="1"/>
  <c r="K39" i="17" s="1"/>
  <c r="L35" i="26"/>
  <c r="M35" i="26"/>
  <c r="N35" i="26"/>
  <c r="O35" i="26"/>
  <c r="P35" i="26"/>
  <c r="Q35" i="26"/>
  <c r="R35" i="26"/>
  <c r="S35" i="26"/>
  <c r="S28" i="26" s="1"/>
  <c r="S23" i="17" s="1"/>
  <c r="T35" i="26"/>
  <c r="T30" i="17" s="1"/>
  <c r="U35" i="26"/>
  <c r="V35" i="26"/>
  <c r="W35" i="26"/>
  <c r="X35" i="26"/>
  <c r="Y35" i="26"/>
  <c r="Z35" i="26"/>
  <c r="AA35" i="26"/>
  <c r="AA28" i="26" s="1"/>
  <c r="AA23" i="17" s="1"/>
  <c r="AB35" i="26"/>
  <c r="AC35" i="26"/>
  <c r="AD35" i="26"/>
  <c r="AE35" i="26"/>
  <c r="AF35" i="26"/>
  <c r="AG35" i="26"/>
  <c r="AH35" i="26"/>
  <c r="AI35" i="26"/>
  <c r="AI28" i="26" s="1"/>
  <c r="AI23" i="17" s="1"/>
  <c r="AJ35" i="26"/>
  <c r="AJ30" i="17" s="1"/>
  <c r="AK35" i="26"/>
  <c r="AL35" i="26"/>
  <c r="AM35" i="26"/>
  <c r="AN35" i="26"/>
  <c r="AO35" i="26"/>
  <c r="AP35" i="26"/>
  <c r="AQ35" i="26"/>
  <c r="AQ28" i="26" s="1"/>
  <c r="AQ23" i="17" s="1"/>
  <c r="AR35" i="26"/>
  <c r="D38" i="26"/>
  <c r="E38" i="26"/>
  <c r="F38" i="26"/>
  <c r="G38" i="26"/>
  <c r="H38" i="26"/>
  <c r="I38" i="26"/>
  <c r="J38" i="26"/>
  <c r="J28" i="26" s="1"/>
  <c r="K38" i="26"/>
  <c r="K33" i="17" s="1"/>
  <c r="L38" i="26"/>
  <c r="M38" i="26"/>
  <c r="N38" i="26"/>
  <c r="O38" i="26"/>
  <c r="P38" i="26"/>
  <c r="Q38" i="26"/>
  <c r="R38" i="26"/>
  <c r="S38" i="26"/>
  <c r="S33" i="17" s="1"/>
  <c r="T38" i="26"/>
  <c r="U38" i="26"/>
  <c r="V38" i="26"/>
  <c r="W38" i="26"/>
  <c r="X38" i="26"/>
  <c r="Y38" i="26"/>
  <c r="Z38" i="26"/>
  <c r="Z28" i="26" s="1"/>
  <c r="Z23" i="17" s="1"/>
  <c r="AA38" i="26"/>
  <c r="AA33" i="17" s="1"/>
  <c r="AB38" i="26"/>
  <c r="AC38" i="26"/>
  <c r="AD38" i="26"/>
  <c r="AE38" i="26"/>
  <c r="AF38" i="26"/>
  <c r="AG38" i="26"/>
  <c r="AH38" i="26"/>
  <c r="AI38" i="26"/>
  <c r="AI33" i="17" s="1"/>
  <c r="AJ38" i="26"/>
  <c r="AK38" i="26"/>
  <c r="AL38" i="26"/>
  <c r="AM38" i="26"/>
  <c r="AN38" i="26"/>
  <c r="AO38" i="26"/>
  <c r="AP38" i="26"/>
  <c r="AP28" i="26" s="1"/>
  <c r="AP23" i="17" s="1"/>
  <c r="AQ38" i="26"/>
  <c r="AQ33" i="17" s="1"/>
  <c r="AR38" i="26"/>
  <c r="D41" i="26"/>
  <c r="E41" i="26"/>
  <c r="F41" i="26"/>
  <c r="G41" i="26"/>
  <c r="G44" i="26"/>
  <c r="G39" i="17" s="1"/>
  <c r="H41" i="26"/>
  <c r="I41" i="26"/>
  <c r="J41" i="26"/>
  <c r="K41" i="26"/>
  <c r="L41" i="26"/>
  <c r="M41" i="26"/>
  <c r="N41" i="26"/>
  <c r="O41" i="26"/>
  <c r="O44" i="26"/>
  <c r="O39" i="17" s="1"/>
  <c r="P41" i="26"/>
  <c r="Q41" i="26"/>
  <c r="R41" i="26"/>
  <c r="S41" i="26"/>
  <c r="T41" i="26"/>
  <c r="U41" i="26"/>
  <c r="V41" i="26"/>
  <c r="W41" i="26"/>
  <c r="X41" i="26"/>
  <c r="Y41" i="26"/>
  <c r="Z41" i="26"/>
  <c r="AA41" i="26"/>
  <c r="AA44" i="26"/>
  <c r="AA39" i="17" s="1"/>
  <c r="AB41" i="26"/>
  <c r="AC41" i="26"/>
  <c r="AD41" i="26"/>
  <c r="AE41" i="26"/>
  <c r="AE44" i="26"/>
  <c r="AE39" i="17" s="1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D48" i="26"/>
  <c r="E48" i="26"/>
  <c r="F48" i="26"/>
  <c r="F47" i="26"/>
  <c r="F42" i="17" s="1"/>
  <c r="G48" i="26"/>
  <c r="H48" i="26"/>
  <c r="H47" i="26" s="1"/>
  <c r="H42" i="17" s="1"/>
  <c r="I48" i="26"/>
  <c r="I47" i="26" s="1"/>
  <c r="I63" i="26" s="1"/>
  <c r="I58" i="17" s="1"/>
  <c r="J48" i="26"/>
  <c r="K48" i="26"/>
  <c r="K47" i="26" s="1"/>
  <c r="K42" i="17" s="1"/>
  <c r="L48" i="26"/>
  <c r="M48" i="26"/>
  <c r="N48" i="26"/>
  <c r="O48" i="26"/>
  <c r="P48" i="26"/>
  <c r="Q48" i="26"/>
  <c r="R48" i="26"/>
  <c r="S48" i="26"/>
  <c r="T48" i="26"/>
  <c r="U48" i="26"/>
  <c r="V48" i="26"/>
  <c r="V47" i="26"/>
  <c r="V42" i="17" s="1"/>
  <c r="W48" i="26"/>
  <c r="X48" i="26"/>
  <c r="X47" i="26" s="1"/>
  <c r="X42" i="17" s="1"/>
  <c r="Y48" i="26"/>
  <c r="Y47" i="26" s="1"/>
  <c r="Y63" i="26" s="1"/>
  <c r="Y58" i="17" s="1"/>
  <c r="Z48" i="26"/>
  <c r="AA48" i="26"/>
  <c r="AA47" i="26" s="1"/>
  <c r="AA42" i="17" s="1"/>
  <c r="AB48" i="26"/>
  <c r="AC48" i="26"/>
  <c r="AD48" i="26"/>
  <c r="AE48" i="26"/>
  <c r="AF48" i="26"/>
  <c r="AG48" i="26"/>
  <c r="AH48" i="26"/>
  <c r="AI48" i="26"/>
  <c r="AJ48" i="26"/>
  <c r="AJ47" i="26" s="1"/>
  <c r="AJ63" i="26" s="1"/>
  <c r="AJ58" i="17" s="1"/>
  <c r="AK48" i="26"/>
  <c r="AL48" i="26"/>
  <c r="AL47" i="26"/>
  <c r="AL42" i="17" s="1"/>
  <c r="AM48" i="26"/>
  <c r="AN48" i="26"/>
  <c r="AN47" i="26" s="1"/>
  <c r="AN42" i="17" s="1"/>
  <c r="AO48" i="26"/>
  <c r="AO47" i="26" s="1"/>
  <c r="AO63" i="26" s="1"/>
  <c r="AO58" i="17" s="1"/>
  <c r="AP48" i="26"/>
  <c r="AQ48" i="26"/>
  <c r="AQ47" i="26" s="1"/>
  <c r="AQ42" i="17" s="1"/>
  <c r="AR48" i="26"/>
  <c r="D51" i="26"/>
  <c r="D47" i="26" s="1"/>
  <c r="E51" i="26"/>
  <c r="F51" i="26"/>
  <c r="G51" i="26"/>
  <c r="H51" i="26"/>
  <c r="I51" i="26"/>
  <c r="J51" i="26"/>
  <c r="J47" i="26" s="1"/>
  <c r="J42" i="17" s="1"/>
  <c r="K51" i="26"/>
  <c r="L51" i="26"/>
  <c r="M51" i="26"/>
  <c r="N51" i="26"/>
  <c r="O51" i="26"/>
  <c r="O47" i="26" s="1"/>
  <c r="P51" i="26"/>
  <c r="Q51" i="26"/>
  <c r="R51" i="26"/>
  <c r="R47" i="26" s="1"/>
  <c r="S51" i="26"/>
  <c r="T51" i="26"/>
  <c r="U51" i="26"/>
  <c r="V51" i="26"/>
  <c r="W51" i="26"/>
  <c r="X51" i="26"/>
  <c r="Y51" i="26"/>
  <c r="Z51" i="26"/>
  <c r="Z47" i="26" s="1"/>
  <c r="Z42" i="17" s="1"/>
  <c r="AA51" i="26"/>
  <c r="AB51" i="26"/>
  <c r="AC51" i="26"/>
  <c r="AC47" i="26"/>
  <c r="AD51" i="26"/>
  <c r="AE51" i="26"/>
  <c r="AE47" i="26" s="1"/>
  <c r="AF51" i="26"/>
  <c r="AG51" i="26"/>
  <c r="AH51" i="26"/>
  <c r="AH47" i="26" s="1"/>
  <c r="AI51" i="26"/>
  <c r="AJ51" i="26"/>
  <c r="AK51" i="26"/>
  <c r="AL51" i="26"/>
  <c r="AM51" i="26"/>
  <c r="AN51" i="26"/>
  <c r="AO51" i="26"/>
  <c r="AP51" i="26"/>
  <c r="AP47" i="26" s="1"/>
  <c r="AP42" i="17" s="1"/>
  <c r="AQ51" i="26"/>
  <c r="AR51" i="26"/>
  <c r="D54" i="26"/>
  <c r="E54" i="26"/>
  <c r="F54" i="26"/>
  <c r="G54" i="26"/>
  <c r="H54" i="26"/>
  <c r="I54" i="26"/>
  <c r="J54" i="26"/>
  <c r="K54" i="26"/>
  <c r="L54" i="26"/>
  <c r="M54" i="26"/>
  <c r="M49" i="17" s="1"/>
  <c r="N54" i="26"/>
  <c r="N47" i="26" s="1"/>
  <c r="N42" i="17" s="1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C49" i="17" s="1"/>
  <c r="AD54" i="26"/>
  <c r="AD47" i="26" s="1"/>
  <c r="AD42" i="17" s="1"/>
  <c r="AE54" i="26"/>
  <c r="AF54" i="26"/>
  <c r="AG54" i="26"/>
  <c r="AH54" i="26"/>
  <c r="AI54" i="26"/>
  <c r="AJ54" i="26"/>
  <c r="AK54" i="26"/>
  <c r="AL54" i="26"/>
  <c r="AM54" i="26"/>
  <c r="AN54" i="26"/>
  <c r="AO54" i="26"/>
  <c r="AP54" i="26"/>
  <c r="AQ54" i="26"/>
  <c r="AR54" i="26"/>
  <c r="D57" i="26"/>
  <c r="D52" i="17" s="1"/>
  <c r="E57" i="26"/>
  <c r="F57" i="26"/>
  <c r="G57" i="26"/>
  <c r="H57" i="26"/>
  <c r="I57" i="26"/>
  <c r="J57" i="26"/>
  <c r="K57" i="26"/>
  <c r="L57" i="26"/>
  <c r="L52" i="17" s="1"/>
  <c r="M57" i="26"/>
  <c r="N57" i="26"/>
  <c r="O57" i="26"/>
  <c r="P57" i="26"/>
  <c r="Q57" i="26"/>
  <c r="R57" i="26"/>
  <c r="S57" i="26"/>
  <c r="S47" i="26" s="1"/>
  <c r="S42" i="17" s="1"/>
  <c r="T57" i="26"/>
  <c r="T52" i="17" s="1"/>
  <c r="U57" i="26"/>
  <c r="V57" i="26"/>
  <c r="W57" i="26"/>
  <c r="X57" i="26"/>
  <c r="Y57" i="26"/>
  <c r="Z57" i="26"/>
  <c r="AA57" i="26"/>
  <c r="AB57" i="26"/>
  <c r="AB52" i="17" s="1"/>
  <c r="AC57" i="26"/>
  <c r="AD57" i="26"/>
  <c r="AE57" i="26"/>
  <c r="AF57" i="26"/>
  <c r="AG57" i="26"/>
  <c r="AH57" i="26"/>
  <c r="AI57" i="26"/>
  <c r="AI47" i="26" s="1"/>
  <c r="AI42" i="17" s="1"/>
  <c r="AJ57" i="26"/>
  <c r="AJ52" i="17" s="1"/>
  <c r="AK57" i="26"/>
  <c r="AL57" i="26"/>
  <c r="AM57" i="26"/>
  <c r="AN57" i="26"/>
  <c r="AO57" i="26"/>
  <c r="AP57" i="26"/>
  <c r="AQ57" i="26"/>
  <c r="AR57" i="26"/>
  <c r="AR52" i="17" s="1"/>
  <c r="D60" i="26"/>
  <c r="E60" i="26"/>
  <c r="F60" i="26"/>
  <c r="F63" i="26" s="1"/>
  <c r="F58" i="17" s="1"/>
  <c r="G60" i="26"/>
  <c r="H60" i="26"/>
  <c r="H63" i="26"/>
  <c r="I60" i="26"/>
  <c r="J60" i="26"/>
  <c r="J63" i="26" s="1"/>
  <c r="J58" i="17" s="1"/>
  <c r="K60" i="26"/>
  <c r="L60" i="26"/>
  <c r="M60" i="26"/>
  <c r="N60" i="26"/>
  <c r="O60" i="26"/>
  <c r="O63" i="26" s="1"/>
  <c r="O65" i="26" s="1"/>
  <c r="O60" i="17" s="1"/>
  <c r="P60" i="26"/>
  <c r="Q60" i="26"/>
  <c r="R60" i="26"/>
  <c r="S60" i="26"/>
  <c r="S63" i="26" s="1"/>
  <c r="T60" i="26"/>
  <c r="U60" i="26"/>
  <c r="V60" i="26"/>
  <c r="W60" i="26"/>
  <c r="X60" i="26"/>
  <c r="X63" i="26"/>
  <c r="Y60" i="26"/>
  <c r="Z60" i="26"/>
  <c r="Z63" i="26" s="1"/>
  <c r="Z58" i="17" s="1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L63" i="26" s="1"/>
  <c r="AL58" i="17" s="1"/>
  <c r="AM60" i="26"/>
  <c r="AN60" i="26"/>
  <c r="AN63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E19" i="17"/>
  <c r="F19" i="17"/>
  <c r="G19" i="17"/>
  <c r="H19" i="17"/>
  <c r="I19" i="17"/>
  <c r="J19" i="17"/>
  <c r="K19" i="17"/>
  <c r="M19" i="17"/>
  <c r="N19" i="17"/>
  <c r="O19" i="17"/>
  <c r="P19" i="17"/>
  <c r="Q19" i="17"/>
  <c r="R19" i="17"/>
  <c r="S19" i="17"/>
  <c r="U19" i="17"/>
  <c r="V19" i="17"/>
  <c r="W19" i="17"/>
  <c r="X19" i="17"/>
  <c r="Y19" i="17"/>
  <c r="Z19" i="17"/>
  <c r="AA19" i="17"/>
  <c r="AC19" i="17"/>
  <c r="AD19" i="17"/>
  <c r="AE19" i="17"/>
  <c r="AF19" i="17"/>
  <c r="AG19" i="17"/>
  <c r="AH19" i="17"/>
  <c r="AI19" i="17"/>
  <c r="AK19" i="17"/>
  <c r="AL19" i="17"/>
  <c r="AM19" i="17"/>
  <c r="AN19" i="17"/>
  <c r="AO19" i="17"/>
  <c r="AP19" i="17"/>
  <c r="AQ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I27" i="17"/>
  <c r="J27" i="17"/>
  <c r="K27" i="17"/>
  <c r="L27" i="17"/>
  <c r="N27" i="17"/>
  <c r="O27" i="17"/>
  <c r="P27" i="17"/>
  <c r="Q27" i="17"/>
  <c r="R27" i="17"/>
  <c r="S27" i="17"/>
  <c r="T27" i="17"/>
  <c r="U27" i="17"/>
  <c r="V27" i="17"/>
  <c r="W27" i="17"/>
  <c r="Y27" i="17"/>
  <c r="Z27" i="17"/>
  <c r="AA27" i="17"/>
  <c r="AB27" i="17"/>
  <c r="AD27" i="17"/>
  <c r="AE27" i="17"/>
  <c r="AF27" i="17"/>
  <c r="AG27" i="17"/>
  <c r="AH27" i="17"/>
  <c r="AI27" i="17"/>
  <c r="AJ27" i="17"/>
  <c r="AK27" i="17"/>
  <c r="AL27" i="17"/>
  <c r="AM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E30" i="17"/>
  <c r="F30" i="17"/>
  <c r="G30" i="17"/>
  <c r="H30" i="17"/>
  <c r="I30" i="17"/>
  <c r="J30" i="17"/>
  <c r="K30" i="17"/>
  <c r="M30" i="17"/>
  <c r="N30" i="17"/>
  <c r="O30" i="17"/>
  <c r="P30" i="17"/>
  <c r="Q30" i="17"/>
  <c r="R30" i="17"/>
  <c r="S30" i="17"/>
  <c r="U30" i="17"/>
  <c r="V30" i="17"/>
  <c r="W30" i="17"/>
  <c r="X30" i="17"/>
  <c r="Y30" i="17"/>
  <c r="Z30" i="17"/>
  <c r="AA30" i="17"/>
  <c r="AC30" i="17"/>
  <c r="AD30" i="17"/>
  <c r="AE30" i="17"/>
  <c r="AF30" i="17"/>
  <c r="AG30" i="17"/>
  <c r="AH30" i="17"/>
  <c r="AI30" i="17"/>
  <c r="AK30" i="17"/>
  <c r="AL30" i="17"/>
  <c r="AM30" i="17"/>
  <c r="AN30" i="17"/>
  <c r="AO30" i="17"/>
  <c r="AP30" i="17"/>
  <c r="AQ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L33" i="17"/>
  <c r="M33" i="17"/>
  <c r="N33" i="17"/>
  <c r="O33" i="17"/>
  <c r="P33" i="17"/>
  <c r="Q33" i="17"/>
  <c r="R33" i="17"/>
  <c r="T33" i="17"/>
  <c r="U33" i="17"/>
  <c r="V33" i="17"/>
  <c r="W33" i="17"/>
  <c r="X33" i="17"/>
  <c r="Y33" i="17"/>
  <c r="Z33" i="17"/>
  <c r="AB33" i="17"/>
  <c r="AC33" i="17"/>
  <c r="AD33" i="17"/>
  <c r="AE33" i="17"/>
  <c r="AF33" i="17"/>
  <c r="AG33" i="17"/>
  <c r="AH33" i="17"/>
  <c r="AJ33" i="17"/>
  <c r="AK33" i="17"/>
  <c r="AL33" i="17"/>
  <c r="AM33" i="17"/>
  <c r="AN33" i="17"/>
  <c r="AO33" i="17"/>
  <c r="AP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J43" i="17"/>
  <c r="K43" i="17"/>
  <c r="M43" i="17"/>
  <c r="N43" i="17"/>
  <c r="O43" i="17"/>
  <c r="P43" i="17"/>
  <c r="R43" i="17"/>
  <c r="S43" i="17"/>
  <c r="T43" i="17"/>
  <c r="U43" i="17"/>
  <c r="V43" i="17"/>
  <c r="W43" i="17"/>
  <c r="X43" i="17"/>
  <c r="Y43" i="17"/>
  <c r="Z43" i="17"/>
  <c r="AA43" i="17"/>
  <c r="AC43" i="17"/>
  <c r="AD43" i="17"/>
  <c r="AE43" i="17"/>
  <c r="AF43" i="17"/>
  <c r="AH43" i="17"/>
  <c r="AI43" i="17"/>
  <c r="AJ43" i="17"/>
  <c r="AK43" i="17"/>
  <c r="AL43" i="17"/>
  <c r="AM43" i="17"/>
  <c r="AN43" i="17"/>
  <c r="AO43" i="17"/>
  <c r="AP43" i="17"/>
  <c r="AQ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H46" i="17"/>
  <c r="I46" i="17"/>
  <c r="J46" i="17"/>
  <c r="K46" i="17"/>
  <c r="L46" i="17"/>
  <c r="M46" i="17"/>
  <c r="N46" i="17"/>
  <c r="O46" i="17"/>
  <c r="Q46" i="17"/>
  <c r="R46" i="17"/>
  <c r="S46" i="17"/>
  <c r="T46" i="17"/>
  <c r="U46" i="17"/>
  <c r="V46" i="17"/>
  <c r="X46" i="17"/>
  <c r="Y46" i="17"/>
  <c r="Z46" i="17"/>
  <c r="AA46" i="17"/>
  <c r="AB46" i="17"/>
  <c r="AC46" i="17"/>
  <c r="AD46" i="17"/>
  <c r="AE46" i="17"/>
  <c r="AG46" i="17"/>
  <c r="AH46" i="17"/>
  <c r="AI46" i="17"/>
  <c r="AJ46" i="17"/>
  <c r="AK46" i="17"/>
  <c r="AL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F49" i="17"/>
  <c r="G49" i="17"/>
  <c r="H49" i="17"/>
  <c r="I49" i="17"/>
  <c r="J49" i="17"/>
  <c r="K49" i="17"/>
  <c r="L49" i="17"/>
  <c r="N49" i="17"/>
  <c r="O49" i="17"/>
  <c r="P49" i="17"/>
  <c r="Q49" i="17"/>
  <c r="R49" i="17"/>
  <c r="S49" i="17"/>
  <c r="T49" i="17"/>
  <c r="V49" i="17"/>
  <c r="W49" i="17"/>
  <c r="X49" i="17"/>
  <c r="Y49" i="17"/>
  <c r="Z49" i="17"/>
  <c r="AA49" i="17"/>
  <c r="AB49" i="17"/>
  <c r="AD49" i="17"/>
  <c r="AE49" i="17"/>
  <c r="AF49" i="17"/>
  <c r="AG49" i="17"/>
  <c r="AH49" i="17"/>
  <c r="AI49" i="17"/>
  <c r="AJ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E52" i="17"/>
  <c r="F52" i="17"/>
  <c r="G52" i="17"/>
  <c r="H52" i="17"/>
  <c r="I52" i="17"/>
  <c r="J52" i="17"/>
  <c r="K52" i="17"/>
  <c r="M52" i="17"/>
  <c r="N52" i="17"/>
  <c r="O52" i="17"/>
  <c r="P52" i="17"/>
  <c r="Q52" i="17"/>
  <c r="R52" i="17"/>
  <c r="S52" i="17"/>
  <c r="U52" i="17"/>
  <c r="V52" i="17"/>
  <c r="W52" i="17"/>
  <c r="X52" i="17"/>
  <c r="Y52" i="17"/>
  <c r="Z52" i="17"/>
  <c r="AA52" i="17"/>
  <c r="AC52" i="17"/>
  <c r="AD52" i="17"/>
  <c r="AE52" i="17"/>
  <c r="AF52" i="17"/>
  <c r="AG52" i="17"/>
  <c r="AH52" i="17"/>
  <c r="AI52" i="17"/>
  <c r="AK52" i="17"/>
  <c r="AL52" i="17"/>
  <c r="AM52" i="17"/>
  <c r="AN52" i="17"/>
  <c r="AO52" i="17"/>
  <c r="AP52" i="17"/>
  <c r="AQ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H58" i="17"/>
  <c r="O58" i="17"/>
  <c r="X58" i="17"/>
  <c r="AN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J10" i="27"/>
  <c r="J11" i="27"/>
  <c r="J12" i="27"/>
  <c r="J13" i="27"/>
  <c r="B14" i="27"/>
  <c r="C14" i="27"/>
  <c r="D14" i="27"/>
  <c r="E14" i="27"/>
  <c r="F14" i="27"/>
  <c r="G14" i="27"/>
  <c r="H14" i="27"/>
  <c r="I14" i="27"/>
  <c r="F61" i="35"/>
  <c r="H61" i="35"/>
  <c r="H62" i="35" s="1"/>
  <c r="J61" i="35"/>
  <c r="G61" i="35"/>
  <c r="K61" i="35"/>
  <c r="K62" i="35"/>
  <c r="D32" i="35"/>
  <c r="D43" i="35"/>
  <c r="D61" i="35"/>
  <c r="E21" i="32"/>
  <c r="E62" i="32" s="1"/>
  <c r="G21" i="32"/>
  <c r="J21" i="32"/>
  <c r="E32" i="32"/>
  <c r="G32" i="32"/>
  <c r="I32" i="32"/>
  <c r="K32" i="32"/>
  <c r="K62" i="32"/>
  <c r="E43" i="32"/>
  <c r="G43" i="32"/>
  <c r="I43" i="32"/>
  <c r="K43" i="32"/>
  <c r="L52" i="32"/>
  <c r="F61" i="32"/>
  <c r="H61" i="32"/>
  <c r="J61" i="32"/>
  <c r="D26" i="31"/>
  <c r="D26" i="34" s="1"/>
  <c r="F26" i="31"/>
  <c r="F26" i="34" s="1"/>
  <c r="H26" i="31"/>
  <c r="H26" i="34" s="1"/>
  <c r="J26" i="31"/>
  <c r="J26" i="34" s="1"/>
  <c r="L26" i="31"/>
  <c r="L26" i="34" s="1"/>
  <c r="L13" i="32"/>
  <c r="D12" i="32"/>
  <c r="L12" i="32"/>
  <c r="D21" i="32"/>
  <c r="F21" i="32"/>
  <c r="H21" i="32"/>
  <c r="H43" i="32"/>
  <c r="E61" i="32"/>
  <c r="G61" i="32"/>
  <c r="K61" i="32"/>
  <c r="D41" i="31"/>
  <c r="D41" i="34" s="1"/>
  <c r="L14" i="32"/>
  <c r="D32" i="32"/>
  <c r="L53" i="32"/>
  <c r="D61" i="32"/>
  <c r="AO42" i="17"/>
  <c r="AE42" i="17"/>
  <c r="AC42" i="17"/>
  <c r="Y42" i="17"/>
  <c r="O42" i="17"/>
  <c r="I42" i="17"/>
  <c r="I63" i="16"/>
  <c r="I28" i="16"/>
  <c r="I44" i="25"/>
  <c r="I44" i="16" s="1"/>
  <c r="E44" i="25"/>
  <c r="E44" i="16"/>
  <c r="H63" i="15"/>
  <c r="L41" i="15"/>
  <c r="M41" i="25"/>
  <c r="M41" i="16"/>
  <c r="L35" i="15"/>
  <c r="J44" i="24"/>
  <c r="J44" i="15" s="1"/>
  <c r="H44" i="24"/>
  <c r="H44" i="15" s="1"/>
  <c r="H28" i="15"/>
  <c r="F44" i="24"/>
  <c r="F44" i="15"/>
  <c r="F28" i="15"/>
  <c r="D44" i="24"/>
  <c r="D44" i="15" s="1"/>
  <c r="D28" i="15"/>
  <c r="L29" i="15"/>
  <c r="M29" i="25"/>
  <c r="M29" i="16"/>
  <c r="AP44" i="26"/>
  <c r="AP39" i="17" s="1"/>
  <c r="AL39" i="17"/>
  <c r="AL23" i="17"/>
  <c r="AJ44" i="26"/>
  <c r="AJ39" i="17" s="1"/>
  <c r="AJ23" i="17"/>
  <c r="AH44" i="26"/>
  <c r="AH39" i="17"/>
  <c r="AF44" i="26"/>
  <c r="AF39" i="17"/>
  <c r="AF23" i="17"/>
  <c r="AD39" i="17"/>
  <c r="AD23" i="17"/>
  <c r="Z44" i="26"/>
  <c r="Z39" i="17" s="1"/>
  <c r="V44" i="26"/>
  <c r="V39" i="17" s="1"/>
  <c r="V23" i="17"/>
  <c r="T44" i="26"/>
  <c r="T39" i="17" s="1"/>
  <c r="T23" i="17"/>
  <c r="R44" i="26"/>
  <c r="R39" i="17"/>
  <c r="R23" i="17"/>
  <c r="P44" i="26"/>
  <c r="P39" i="17" s="1"/>
  <c r="P23" i="17"/>
  <c r="N44" i="26"/>
  <c r="N39" i="17" s="1"/>
  <c r="N23" i="17"/>
  <c r="J44" i="26"/>
  <c r="J39" i="17" s="1"/>
  <c r="J23" i="17"/>
  <c r="F44" i="26"/>
  <c r="F39" i="17"/>
  <c r="F23" i="17"/>
  <c r="K60" i="16"/>
  <c r="K48" i="16"/>
  <c r="K47" i="25"/>
  <c r="K63" i="25" s="1"/>
  <c r="J63" i="25"/>
  <c r="J47" i="16"/>
  <c r="H63" i="25"/>
  <c r="H47" i="16"/>
  <c r="D63" i="25"/>
  <c r="D47" i="16"/>
  <c r="G63" i="16"/>
  <c r="L60" i="15"/>
  <c r="K63" i="24"/>
  <c r="K47" i="15"/>
  <c r="G63" i="24"/>
  <c r="G47" i="15"/>
  <c r="E63" i="24"/>
  <c r="E47" i="15"/>
  <c r="L48" i="15"/>
  <c r="L32" i="15"/>
  <c r="J44" i="23"/>
  <c r="J65" i="23" s="1"/>
  <c r="J44" i="14"/>
  <c r="J28" i="14"/>
  <c r="H44" i="23"/>
  <c r="H44" i="14"/>
  <c r="H28" i="14"/>
  <c r="F44" i="23"/>
  <c r="F65" i="23" s="1"/>
  <c r="F28" i="14"/>
  <c r="AR71" i="22"/>
  <c r="AR71" i="13"/>
  <c r="AR55" i="13"/>
  <c r="AP71" i="22"/>
  <c r="AP71" i="13" s="1"/>
  <c r="AP55" i="13"/>
  <c r="AL71" i="22"/>
  <c r="AL71" i="13"/>
  <c r="AL55" i="13"/>
  <c r="AJ71" i="22"/>
  <c r="AJ71" i="13"/>
  <c r="AJ55" i="13"/>
  <c r="AH71" i="22"/>
  <c r="AH71" i="13"/>
  <c r="AH55" i="13"/>
  <c r="AD71" i="22"/>
  <c r="AD71" i="13" s="1"/>
  <c r="AD55" i="13"/>
  <c r="AB71" i="22"/>
  <c r="AB71" i="13"/>
  <c r="AB55" i="13"/>
  <c r="Z71" i="22"/>
  <c r="Z71" i="13" s="1"/>
  <c r="Z55" i="13"/>
  <c r="V71" i="22"/>
  <c r="V71" i="13"/>
  <c r="V55" i="13"/>
  <c r="T71" i="22"/>
  <c r="T71" i="13"/>
  <c r="T55" i="13"/>
  <c r="R71" i="22"/>
  <c r="R71" i="13"/>
  <c r="R55" i="13"/>
  <c r="N71" i="22"/>
  <c r="N71" i="13" s="1"/>
  <c r="N55" i="13"/>
  <c r="L71" i="22"/>
  <c r="L71" i="13"/>
  <c r="L55" i="13"/>
  <c r="J71" i="22"/>
  <c r="J71" i="13" s="1"/>
  <c r="J55" i="13"/>
  <c r="F71" i="22"/>
  <c r="F71" i="13"/>
  <c r="F55" i="13"/>
  <c r="D71" i="22"/>
  <c r="D71" i="13"/>
  <c r="D55" i="13"/>
  <c r="M61" i="25"/>
  <c r="M61" i="16"/>
  <c r="M58" i="25"/>
  <c r="M58" i="16"/>
  <c r="M55" i="25"/>
  <c r="M55" i="16" s="1"/>
  <c r="M52" i="25"/>
  <c r="M52" i="16" s="1"/>
  <c r="M49" i="25"/>
  <c r="M49" i="16"/>
  <c r="M48" i="25"/>
  <c r="M48" i="16"/>
  <c r="M63" i="23"/>
  <c r="M47" i="23"/>
  <c r="M47" i="14"/>
  <c r="K68" i="12"/>
  <c r="J71" i="21"/>
  <c r="J71" i="12"/>
  <c r="J55" i="12"/>
  <c r="F71" i="21"/>
  <c r="F71" i="12" s="1"/>
  <c r="F55" i="12"/>
  <c r="D71" i="21"/>
  <c r="D71" i="12" s="1"/>
  <c r="D55" i="12"/>
  <c r="AA48" i="22"/>
  <c r="AA48" i="13" s="1"/>
  <c r="AR32" i="22"/>
  <c r="AP32" i="22"/>
  <c r="AN32" i="22"/>
  <c r="AL32" i="22"/>
  <c r="AJ32" i="22"/>
  <c r="AH32" i="22"/>
  <c r="AF32" i="22"/>
  <c r="AD32" i="22"/>
  <c r="AB32" i="22"/>
  <c r="Z32" i="22"/>
  <c r="Z32" i="13" s="1"/>
  <c r="X32" i="22"/>
  <c r="V32" i="22"/>
  <c r="T32" i="22"/>
  <c r="R32" i="22"/>
  <c r="P32" i="22"/>
  <c r="N32" i="22"/>
  <c r="L32" i="22"/>
  <c r="J32" i="22"/>
  <c r="H32" i="22"/>
  <c r="F32" i="22"/>
  <c r="D32" i="22"/>
  <c r="AQ32" i="22"/>
  <c r="AO32" i="22"/>
  <c r="AM32" i="22"/>
  <c r="AK32" i="22"/>
  <c r="AI32" i="22"/>
  <c r="AG32" i="22"/>
  <c r="AG32" i="13"/>
  <c r="AE32" i="22"/>
  <c r="AE48" i="22" s="1"/>
  <c r="AE48" i="13" s="1"/>
  <c r="AE32" i="13"/>
  <c r="AC32" i="22"/>
  <c r="AC32" i="13" s="1"/>
  <c r="AA32" i="22"/>
  <c r="AA32" i="13"/>
  <c r="Y32" i="22"/>
  <c r="Y32" i="13"/>
  <c r="W32" i="22"/>
  <c r="W32" i="13"/>
  <c r="U32" i="22"/>
  <c r="U32" i="13" s="1"/>
  <c r="S32" i="22"/>
  <c r="S32" i="13"/>
  <c r="Q32" i="22"/>
  <c r="Q32" i="13"/>
  <c r="O32" i="22"/>
  <c r="O32" i="13"/>
  <c r="M32" i="22"/>
  <c r="M32" i="13" s="1"/>
  <c r="K32" i="22"/>
  <c r="K32" i="13"/>
  <c r="I32" i="22"/>
  <c r="I32" i="13"/>
  <c r="G32" i="22"/>
  <c r="G32" i="13"/>
  <c r="E32" i="22"/>
  <c r="E32" i="13" s="1"/>
  <c r="L71" i="21"/>
  <c r="L71" i="12"/>
  <c r="L55" i="12"/>
  <c r="K59" i="21"/>
  <c r="K59" i="12"/>
  <c r="M60" i="21"/>
  <c r="K56" i="21"/>
  <c r="M57" i="21"/>
  <c r="L29" i="21"/>
  <c r="L29" i="12"/>
  <c r="J71" i="20"/>
  <c r="J71" i="11"/>
  <c r="J55" i="11"/>
  <c r="F71" i="20"/>
  <c r="F71" i="11"/>
  <c r="F55" i="11"/>
  <c r="L45" i="11"/>
  <c r="K48" i="20"/>
  <c r="K48" i="11" s="1"/>
  <c r="K32" i="11"/>
  <c r="I48" i="20"/>
  <c r="I48" i="11"/>
  <c r="I32" i="11"/>
  <c r="G48" i="20"/>
  <c r="G48" i="11"/>
  <c r="G32" i="11"/>
  <c r="L26" i="11"/>
  <c r="L29" i="20"/>
  <c r="L29" i="11"/>
  <c r="K29" i="20"/>
  <c r="K29" i="11" s="1"/>
  <c r="K13" i="11"/>
  <c r="G29" i="20"/>
  <c r="G29" i="11"/>
  <c r="G13" i="11"/>
  <c r="L13" i="20"/>
  <c r="L13" i="11"/>
  <c r="L14" i="11"/>
  <c r="M69" i="21"/>
  <c r="M66" i="21"/>
  <c r="M63" i="21"/>
  <c r="I55" i="21"/>
  <c r="G55" i="21"/>
  <c r="G71" i="21" s="1"/>
  <c r="G71" i="12" s="1"/>
  <c r="E55" i="21"/>
  <c r="L48" i="21"/>
  <c r="L48" i="12"/>
  <c r="K32" i="21"/>
  <c r="K48" i="21" s="1"/>
  <c r="K48" i="12" s="1"/>
  <c r="K29" i="21"/>
  <c r="K29" i="12" s="1"/>
  <c r="K13" i="21"/>
  <c r="K13" i="12"/>
  <c r="L68" i="11"/>
  <c r="L56" i="11"/>
  <c r="K55" i="11"/>
  <c r="K71" i="20"/>
  <c r="K71" i="11"/>
  <c r="I55" i="11"/>
  <c r="I71" i="20"/>
  <c r="I71" i="11"/>
  <c r="G55" i="11"/>
  <c r="G71" i="20"/>
  <c r="G71" i="11"/>
  <c r="E55" i="11"/>
  <c r="E71" i="20"/>
  <c r="E71" i="11"/>
  <c r="J48" i="20"/>
  <c r="J48" i="11"/>
  <c r="J32" i="11"/>
  <c r="F48" i="20"/>
  <c r="F48" i="11" s="1"/>
  <c r="F32" i="11"/>
  <c r="K71" i="19"/>
  <c r="K71" i="10" s="1"/>
  <c r="K55" i="10"/>
  <c r="G71" i="19"/>
  <c r="G71" i="10" s="1"/>
  <c r="G55" i="10"/>
  <c r="I32" i="10"/>
  <c r="I48" i="19"/>
  <c r="I48" i="10" s="1"/>
  <c r="E32" i="10"/>
  <c r="E48" i="19"/>
  <c r="E48" i="10" s="1"/>
  <c r="I29" i="19"/>
  <c r="I29" i="10" s="1"/>
  <c r="I13" i="10"/>
  <c r="G29" i="19"/>
  <c r="G29" i="10"/>
  <c r="G13" i="10"/>
  <c r="E29" i="19"/>
  <c r="E29" i="10"/>
  <c r="E13" i="10"/>
  <c r="M46" i="21"/>
  <c r="M43" i="21"/>
  <c r="M42" i="21" s="1"/>
  <c r="M42" i="12" s="1"/>
  <c r="M40" i="21"/>
  <c r="M37" i="21"/>
  <c r="M34" i="21"/>
  <c r="M27" i="21"/>
  <c r="M24" i="21"/>
  <c r="M24" i="12" s="1"/>
  <c r="M21" i="21"/>
  <c r="M20" i="21" s="1"/>
  <c r="M20" i="12" s="1"/>
  <c r="M18" i="21"/>
  <c r="M15" i="21"/>
  <c r="M14" i="21" s="1"/>
  <c r="M14" i="12" s="1"/>
  <c r="J13" i="20"/>
  <c r="H13" i="20"/>
  <c r="F13" i="20"/>
  <c r="F13" i="11"/>
  <c r="D13" i="20"/>
  <c r="D13" i="11" s="1"/>
  <c r="J71" i="19"/>
  <c r="J71" i="10"/>
  <c r="J55" i="10"/>
  <c r="H71" i="19"/>
  <c r="H71" i="10" s="1"/>
  <c r="H55" i="10"/>
  <c r="F71" i="19"/>
  <c r="F71" i="10" s="1"/>
  <c r="F55" i="10"/>
  <c r="M33" i="10"/>
  <c r="L48" i="19"/>
  <c r="L48" i="10" s="1"/>
  <c r="L32" i="10"/>
  <c r="H48" i="19"/>
  <c r="H48" i="10" s="1"/>
  <c r="H32" i="10"/>
  <c r="D48" i="19"/>
  <c r="D32" i="10"/>
  <c r="L29" i="19"/>
  <c r="L29" i="10"/>
  <c r="L13" i="10"/>
  <c r="J29" i="19"/>
  <c r="J29" i="10"/>
  <c r="J13" i="10"/>
  <c r="H29" i="19"/>
  <c r="H29" i="10" s="1"/>
  <c r="H13" i="10"/>
  <c r="D29" i="19"/>
  <c r="D13" i="10"/>
  <c r="G62" i="32"/>
  <c r="D48" i="10"/>
  <c r="J29" i="20"/>
  <c r="J29" i="11" s="1"/>
  <c r="J13" i="11"/>
  <c r="F29" i="20"/>
  <c r="F29" i="11"/>
  <c r="M17" i="21"/>
  <c r="M17" i="12" s="1"/>
  <c r="M18" i="12"/>
  <c r="M23" i="21"/>
  <c r="M23" i="12" s="1"/>
  <c r="M33" i="21"/>
  <c r="M33" i="12"/>
  <c r="M34" i="12"/>
  <c r="M39" i="21"/>
  <c r="M39" i="12" s="1"/>
  <c r="M40" i="12"/>
  <c r="G55" i="12"/>
  <c r="M62" i="21"/>
  <c r="M62" i="12" s="1"/>
  <c r="M63" i="12"/>
  <c r="M68" i="21"/>
  <c r="M69" i="12"/>
  <c r="M56" i="21"/>
  <c r="M56" i="12"/>
  <c r="M57" i="12"/>
  <c r="M59" i="21"/>
  <c r="M59" i="12"/>
  <c r="M60" i="12"/>
  <c r="AI48" i="22"/>
  <c r="AI32" i="13"/>
  <c r="AM48" i="22"/>
  <c r="AM32" i="13"/>
  <c r="AQ48" i="22"/>
  <c r="AQ32" i="13"/>
  <c r="F32" i="13"/>
  <c r="F48" i="22"/>
  <c r="F48" i="13"/>
  <c r="J32" i="13"/>
  <c r="J48" i="22"/>
  <c r="J48" i="13"/>
  <c r="N32" i="13"/>
  <c r="N48" i="22"/>
  <c r="N48" i="13"/>
  <c r="R32" i="13"/>
  <c r="R48" i="22"/>
  <c r="R48" i="13" s="1"/>
  <c r="V32" i="13"/>
  <c r="V48" i="22"/>
  <c r="V48" i="13" s="1"/>
  <c r="Z48" i="22"/>
  <c r="Z48" i="13"/>
  <c r="AD32" i="13"/>
  <c r="AD48" i="22"/>
  <c r="AD48" i="13" s="1"/>
  <c r="AH32" i="13"/>
  <c r="AH48" i="22"/>
  <c r="AH48" i="13"/>
  <c r="AL32" i="13"/>
  <c r="AL48" i="22"/>
  <c r="AL48" i="13"/>
  <c r="AP32" i="13"/>
  <c r="AP48" i="22"/>
  <c r="AP48" i="13"/>
  <c r="E48" i="22"/>
  <c r="I48" i="22"/>
  <c r="M48" i="22"/>
  <c r="Q48" i="22"/>
  <c r="U48" i="22"/>
  <c r="Y48" i="22"/>
  <c r="AC48" i="22"/>
  <c r="AG48" i="22"/>
  <c r="AJ65" i="26"/>
  <c r="I65" i="25"/>
  <c r="D29" i="10"/>
  <c r="H29" i="20"/>
  <c r="H29" i="11"/>
  <c r="H13" i="11"/>
  <c r="D29" i="20"/>
  <c r="D29" i="11"/>
  <c r="M15" i="12"/>
  <c r="M21" i="12"/>
  <c r="M26" i="21"/>
  <c r="M27" i="12"/>
  <c r="M36" i="21"/>
  <c r="M36" i="12" s="1"/>
  <c r="M37" i="12"/>
  <c r="E71" i="21"/>
  <c r="E71" i="12" s="1"/>
  <c r="E55" i="12"/>
  <c r="I71" i="21"/>
  <c r="I71" i="12"/>
  <c r="I55" i="12"/>
  <c r="M66" i="12"/>
  <c r="K56" i="12"/>
  <c r="AK48" i="22"/>
  <c r="AK32" i="13"/>
  <c r="AO48" i="22"/>
  <c r="AO32" i="13"/>
  <c r="D48" i="22"/>
  <c r="D48" i="13"/>
  <c r="D32" i="13"/>
  <c r="H48" i="22"/>
  <c r="H48" i="13"/>
  <c r="H32" i="13"/>
  <c r="L48" i="22"/>
  <c r="L48" i="13" s="1"/>
  <c r="L32" i="13"/>
  <c r="P48" i="22"/>
  <c r="P48" i="13" s="1"/>
  <c r="P32" i="13"/>
  <c r="T48" i="22"/>
  <c r="T48" i="13"/>
  <c r="T32" i="13"/>
  <c r="X48" i="22"/>
  <c r="X48" i="13" s="1"/>
  <c r="X32" i="13"/>
  <c r="AB48" i="22"/>
  <c r="AB48" i="13"/>
  <c r="AB32" i="13"/>
  <c r="AF48" i="22"/>
  <c r="AF48" i="13"/>
  <c r="AF32" i="13"/>
  <c r="AJ32" i="13"/>
  <c r="AJ48" i="22"/>
  <c r="AJ48" i="13" s="1"/>
  <c r="AN32" i="13"/>
  <c r="AN48" i="22"/>
  <c r="AN48" i="13"/>
  <c r="AR32" i="13"/>
  <c r="AR48" i="22"/>
  <c r="AR48" i="13" s="1"/>
  <c r="G48" i="22"/>
  <c r="K48" i="22"/>
  <c r="O48" i="22"/>
  <c r="S48" i="22"/>
  <c r="W48" i="22"/>
  <c r="M63" i="14"/>
  <c r="E63" i="15"/>
  <c r="G63" i="15"/>
  <c r="K65" i="24"/>
  <c r="K65" i="15" s="1"/>
  <c r="K63" i="15"/>
  <c r="D63" i="16"/>
  <c r="H63" i="16"/>
  <c r="J63" i="16"/>
  <c r="K63" i="16"/>
  <c r="F65" i="26"/>
  <c r="J65" i="26"/>
  <c r="Z65" i="26"/>
  <c r="AL65" i="26"/>
  <c r="H65" i="24"/>
  <c r="J65" i="24"/>
  <c r="Z60" i="17"/>
  <c r="J60" i="17"/>
  <c r="K67" i="24"/>
  <c r="K67" i="15" s="1"/>
  <c r="S48" i="13"/>
  <c r="K48" i="13"/>
  <c r="I65" i="16"/>
  <c r="AJ60" i="17"/>
  <c r="AC48" i="13"/>
  <c r="U48" i="13"/>
  <c r="M48" i="13"/>
  <c r="E48" i="13"/>
  <c r="AQ48" i="13"/>
  <c r="AM48" i="13"/>
  <c r="AI48" i="13"/>
  <c r="M68" i="12"/>
  <c r="J67" i="24"/>
  <c r="J67" i="15"/>
  <c r="J65" i="15"/>
  <c r="AL67" i="26"/>
  <c r="AL62" i="17" s="1"/>
  <c r="AL60" i="17"/>
  <c r="F60" i="17"/>
  <c r="W48" i="13"/>
  <c r="O48" i="13"/>
  <c r="G48" i="13"/>
  <c r="AO48" i="13"/>
  <c r="AK48" i="13"/>
  <c r="M26" i="12"/>
  <c r="AG48" i="13"/>
  <c r="Y48" i="13"/>
  <c r="Q48" i="13"/>
  <c r="I48" i="13"/>
  <c r="H65" i="15" l="1"/>
  <c r="S58" i="17"/>
  <c r="AJ67" i="26"/>
  <c r="AJ62" i="17" s="1"/>
  <c r="F67" i="23"/>
  <c r="F67" i="14" s="1"/>
  <c r="F65" i="14"/>
  <c r="J67" i="23"/>
  <c r="J67" i="14" s="1"/>
  <c r="J65" i="14"/>
  <c r="L44" i="25"/>
  <c r="L28" i="16"/>
  <c r="AK47" i="26"/>
  <c r="AK42" i="17" s="1"/>
  <c r="AK49" i="17"/>
  <c r="U47" i="26"/>
  <c r="U42" i="17" s="1"/>
  <c r="U49" i="17"/>
  <c r="E47" i="26"/>
  <c r="E42" i="17" s="1"/>
  <c r="E49" i="17"/>
  <c r="AM47" i="26"/>
  <c r="AM42" i="17" s="1"/>
  <c r="AM46" i="17"/>
  <c r="AF46" i="17"/>
  <c r="AF47" i="26"/>
  <c r="W44" i="26"/>
  <c r="W39" i="17" s="1"/>
  <c r="X28" i="26"/>
  <c r="X27" i="17"/>
  <c r="K57" i="16"/>
  <c r="M57" i="25"/>
  <c r="M57" i="16" s="1"/>
  <c r="K67" i="23"/>
  <c r="K67" i="14" s="1"/>
  <c r="K65" i="14"/>
  <c r="K32" i="12"/>
  <c r="J14" i="27"/>
  <c r="R63" i="26"/>
  <c r="R42" i="17"/>
  <c r="D63" i="26"/>
  <c r="D42" i="17"/>
  <c r="AI44" i="26"/>
  <c r="AI39" i="17" s="1"/>
  <c r="H28" i="26"/>
  <c r="H27" i="17"/>
  <c r="Q23" i="17"/>
  <c r="Q44" i="26"/>
  <c r="Q39" i="17" s="1"/>
  <c r="K23" i="17"/>
  <c r="E23" i="17"/>
  <c r="E44" i="26"/>
  <c r="E39" i="17" s="1"/>
  <c r="F47" i="25"/>
  <c r="F48" i="16"/>
  <c r="M35" i="25"/>
  <c r="M35" i="16" s="1"/>
  <c r="L35" i="16"/>
  <c r="D28" i="25"/>
  <c r="D28" i="16" s="1"/>
  <c r="D35" i="16"/>
  <c r="AC26" i="13"/>
  <c r="AO13" i="22"/>
  <c r="AO13" i="13" s="1"/>
  <c r="AO17" i="13"/>
  <c r="M13" i="22"/>
  <c r="M13" i="13" s="1"/>
  <c r="M17" i="13"/>
  <c r="E13" i="22"/>
  <c r="E13" i="13" s="1"/>
  <c r="E17" i="13"/>
  <c r="F44" i="14"/>
  <c r="K47" i="16"/>
  <c r="AM63" i="26"/>
  <c r="AE63" i="26"/>
  <c r="AR47" i="26"/>
  <c r="AR43" i="17"/>
  <c r="AR30" i="17"/>
  <c r="AR28" i="26"/>
  <c r="AB30" i="17"/>
  <c r="AB28" i="26"/>
  <c r="L30" i="17"/>
  <c r="L28" i="26"/>
  <c r="AO23" i="17"/>
  <c r="AO44" i="26"/>
  <c r="AC28" i="26"/>
  <c r="D28" i="26"/>
  <c r="L47" i="25"/>
  <c r="L48" i="16"/>
  <c r="E47" i="25"/>
  <c r="E47" i="16" s="1"/>
  <c r="D44" i="25"/>
  <c r="G38" i="16"/>
  <c r="G28" i="25"/>
  <c r="AD63" i="26"/>
  <c r="AD55" i="17"/>
  <c r="W63" i="26"/>
  <c r="W47" i="26"/>
  <c r="W42" i="17" s="1"/>
  <c r="W46" i="17"/>
  <c r="P46" i="17"/>
  <c r="P47" i="26"/>
  <c r="AB47" i="26"/>
  <c r="AB43" i="17"/>
  <c r="K54" i="16"/>
  <c r="M54" i="25"/>
  <c r="M54" i="16" s="1"/>
  <c r="M40" i="25"/>
  <c r="M40" i="16" s="1"/>
  <c r="K38" i="25"/>
  <c r="K40" i="16"/>
  <c r="D47" i="15"/>
  <c r="D63" i="24"/>
  <c r="I47" i="24"/>
  <c r="I51" i="15"/>
  <c r="I15" i="27"/>
  <c r="AK63" i="26"/>
  <c r="AC63" i="26"/>
  <c r="V63" i="26"/>
  <c r="N63" i="26"/>
  <c r="N55" i="17"/>
  <c r="AI63" i="26"/>
  <c r="T47" i="26"/>
  <c r="L47" i="26"/>
  <c r="L43" i="17"/>
  <c r="AM44" i="26"/>
  <c r="AM39" i="17" s="1"/>
  <c r="AG23" i="17"/>
  <c r="AG44" i="26"/>
  <c r="AG39" i="17" s="1"/>
  <c r="U23" i="17"/>
  <c r="U44" i="26"/>
  <c r="U39" i="17" s="1"/>
  <c r="I23" i="17"/>
  <c r="I44" i="26"/>
  <c r="J44" i="25"/>
  <c r="J41" i="16"/>
  <c r="F47" i="15"/>
  <c r="F63" i="24"/>
  <c r="K63" i="14"/>
  <c r="M43" i="12"/>
  <c r="B15" i="27"/>
  <c r="AQ63" i="26"/>
  <c r="U63" i="26"/>
  <c r="S44" i="26"/>
  <c r="S39" i="17" s="1"/>
  <c r="M20" i="25"/>
  <c r="M20" i="16" s="1"/>
  <c r="K20" i="16"/>
  <c r="I44" i="24"/>
  <c r="I44" i="15" s="1"/>
  <c r="I28" i="15"/>
  <c r="M46" i="12"/>
  <c r="AJ42" i="17"/>
  <c r="AP63" i="26"/>
  <c r="AA63" i="26"/>
  <c r="E63" i="26"/>
  <c r="AH63" i="26"/>
  <c r="AH42" i="17"/>
  <c r="M47" i="26"/>
  <c r="M42" i="17" s="1"/>
  <c r="G47" i="26"/>
  <c r="G42" i="17" s="1"/>
  <c r="G46" i="17"/>
  <c r="AG47" i="26"/>
  <c r="AG42" i="17" s="1"/>
  <c r="AG43" i="17"/>
  <c r="K51" i="16"/>
  <c r="H44" i="25"/>
  <c r="E47" i="14"/>
  <c r="E63" i="23"/>
  <c r="I44" i="23"/>
  <c r="I44" i="14" s="1"/>
  <c r="I41" i="14"/>
  <c r="K63" i="26"/>
  <c r="Q47" i="26"/>
  <c r="Q42" i="17" s="1"/>
  <c r="Q43" i="17"/>
  <c r="AQ44" i="26"/>
  <c r="AQ39" i="17" s="1"/>
  <c r="AN28" i="26"/>
  <c r="AN27" i="17"/>
  <c r="AK23" i="17"/>
  <c r="AK44" i="26"/>
  <c r="AK39" i="17" s="1"/>
  <c r="Y23" i="17"/>
  <c r="Y44" i="26"/>
  <c r="M28" i="26"/>
  <c r="K29" i="16"/>
  <c r="K28" i="25"/>
  <c r="M39" i="14"/>
  <c r="AK59" i="13"/>
  <c r="AK55" i="22"/>
  <c r="Q55" i="13"/>
  <c r="M29" i="22"/>
  <c r="M29" i="13" s="1"/>
  <c r="M26" i="13"/>
  <c r="E29" i="22"/>
  <c r="E29" i="13" s="1"/>
  <c r="AD13" i="22"/>
  <c r="AD13" i="13" s="1"/>
  <c r="AD14" i="13"/>
  <c r="G29" i="21"/>
  <c r="G29" i="12" s="1"/>
  <c r="G13" i="12"/>
  <c r="M12" i="25"/>
  <c r="M12" i="16" s="1"/>
  <c r="L24" i="24"/>
  <c r="L24" i="15" s="1"/>
  <c r="I63" i="23"/>
  <c r="M71" i="22"/>
  <c r="M71" i="13" s="1"/>
  <c r="AC55" i="13"/>
  <c r="W55" i="22"/>
  <c r="W55" i="13" s="1"/>
  <c r="AF13" i="13"/>
  <c r="AF29" i="22"/>
  <c r="AF29" i="13" s="1"/>
  <c r="AR13" i="22"/>
  <c r="M33" i="25"/>
  <c r="M33" i="16" s="1"/>
  <c r="L42" i="15"/>
  <c r="L39" i="15"/>
  <c r="L38" i="24"/>
  <c r="L63" i="23"/>
  <c r="S71" i="22"/>
  <c r="S71" i="13" s="1"/>
  <c r="U59" i="13"/>
  <c r="U55" i="22"/>
  <c r="P55" i="22"/>
  <c r="AO29" i="22"/>
  <c r="AO29" i="13" s="1"/>
  <c r="K29" i="22"/>
  <c r="K29" i="13" s="1"/>
  <c r="AB29" i="22"/>
  <c r="AB29" i="13" s="1"/>
  <c r="AB13" i="13"/>
  <c r="K73" i="12"/>
  <c r="M73" i="21"/>
  <c r="M73" i="12" s="1"/>
  <c r="M12" i="23"/>
  <c r="D24" i="23"/>
  <c r="D24" i="14" s="1"/>
  <c r="D12" i="14"/>
  <c r="G65" i="23"/>
  <c r="G63" i="14"/>
  <c r="H51" i="14"/>
  <c r="H47" i="23"/>
  <c r="E44" i="23"/>
  <c r="E44" i="14" s="1"/>
  <c r="E28" i="23"/>
  <c r="E28" i="14" s="1"/>
  <c r="AE71" i="22"/>
  <c r="AE71" i="13" s="1"/>
  <c r="AN62" i="13"/>
  <c r="AN55" i="22"/>
  <c r="X62" i="13"/>
  <c r="X55" i="22"/>
  <c r="H62" i="13"/>
  <c r="H55" i="22"/>
  <c r="E59" i="13"/>
  <c r="E55" i="22"/>
  <c r="O55" i="22"/>
  <c r="O55" i="13" s="1"/>
  <c r="P13" i="13"/>
  <c r="P29" i="22"/>
  <c r="P29" i="13" s="1"/>
  <c r="AP29" i="22"/>
  <c r="AP29" i="13" s="1"/>
  <c r="AP13" i="13"/>
  <c r="AI13" i="22"/>
  <c r="AI13" i="13" s="1"/>
  <c r="AI14" i="13"/>
  <c r="E32" i="15"/>
  <c r="L51" i="24"/>
  <c r="M32" i="23"/>
  <c r="M33" i="14"/>
  <c r="AQ71" i="22"/>
  <c r="AQ71" i="13" s="1"/>
  <c r="AM55" i="22"/>
  <c r="AM55" i="13" s="1"/>
  <c r="X29" i="22"/>
  <c r="X29" i="13" s="1"/>
  <c r="Q29" i="22"/>
  <c r="Q29" i="13" s="1"/>
  <c r="AQ13" i="22"/>
  <c r="AQ13" i="13" s="1"/>
  <c r="AA13" i="22"/>
  <c r="AA13" i="13" s="1"/>
  <c r="S13" i="22"/>
  <c r="S13" i="13" s="1"/>
  <c r="K13" i="22"/>
  <c r="K13" i="13" s="1"/>
  <c r="AK13" i="22"/>
  <c r="AK13" i="13" s="1"/>
  <c r="AK17" i="13"/>
  <c r="Z29" i="22"/>
  <c r="Z13" i="13"/>
  <c r="L13" i="22"/>
  <c r="G44" i="24"/>
  <c r="W71" i="22"/>
  <c r="W71" i="13" s="1"/>
  <c r="G55" i="22"/>
  <c r="G55" i="13" s="1"/>
  <c r="J29" i="22"/>
  <c r="J13" i="13"/>
  <c r="AC13" i="22"/>
  <c r="AC13" i="13" s="1"/>
  <c r="AC17" i="13"/>
  <c r="E44" i="24"/>
  <c r="E28" i="15"/>
  <c r="G28" i="24"/>
  <c r="G28" i="15" s="1"/>
  <c r="D63" i="23"/>
  <c r="D60" i="14"/>
  <c r="D30" i="10" s="1"/>
  <c r="F30" i="10" s="1"/>
  <c r="AF55" i="22"/>
  <c r="AK29" i="22"/>
  <c r="AK29" i="13" s="1"/>
  <c r="AD29" i="22"/>
  <c r="AD29" i="13" s="1"/>
  <c r="G29" i="22"/>
  <c r="G29" i="13" s="1"/>
  <c r="U13" i="22"/>
  <c r="U13" i="13" s="1"/>
  <c r="U17" i="13"/>
  <c r="L33" i="20"/>
  <c r="L34" i="11"/>
  <c r="D32" i="20"/>
  <c r="D33" i="11"/>
  <c r="K41" i="31"/>
  <c r="K41" i="34" s="1"/>
  <c r="K35" i="34"/>
  <c r="F32" i="12"/>
  <c r="F48" i="21"/>
  <c r="F48" i="12" s="1"/>
  <c r="F29" i="21"/>
  <c r="F29" i="12" s="1"/>
  <c r="E17" i="11"/>
  <c r="E13" i="20"/>
  <c r="K32" i="19"/>
  <c r="K36" i="10"/>
  <c r="I38" i="34"/>
  <c r="I41" i="31"/>
  <c r="I41" i="34" s="1"/>
  <c r="I18" i="32"/>
  <c r="L20" i="32"/>
  <c r="L37" i="32"/>
  <c r="D35" i="32"/>
  <c r="I21" i="35"/>
  <c r="D28" i="23"/>
  <c r="D13" i="22"/>
  <c r="D13" i="13" s="1"/>
  <c r="K51" i="12"/>
  <c r="M51" i="21"/>
  <c r="M51" i="12" s="1"/>
  <c r="E48" i="21"/>
  <c r="E48" i="12" s="1"/>
  <c r="L66" i="11"/>
  <c r="L65" i="20"/>
  <c r="L65" i="11" s="1"/>
  <c r="D55" i="20"/>
  <c r="I56" i="10"/>
  <c r="I55" i="19"/>
  <c r="G32" i="19"/>
  <c r="G39" i="10"/>
  <c r="F33" i="10"/>
  <c r="F32" i="19"/>
  <c r="K13" i="19"/>
  <c r="K17" i="10"/>
  <c r="L39" i="32"/>
  <c r="E32" i="35"/>
  <c r="K67" i="12"/>
  <c r="M67" i="21"/>
  <c r="G48" i="21"/>
  <c r="G48" i="12" s="1"/>
  <c r="H29" i="21"/>
  <c r="H29" i="12" s="1"/>
  <c r="E13" i="21"/>
  <c r="E13" i="12" s="1"/>
  <c r="E32" i="20"/>
  <c r="E39" i="11"/>
  <c r="G65" i="10"/>
  <c r="M65" i="19"/>
  <c r="M65" i="10" s="1"/>
  <c r="M42" i="19"/>
  <c r="M42" i="10" s="1"/>
  <c r="J42" i="10"/>
  <c r="M14" i="19"/>
  <c r="F14" i="10"/>
  <c r="F13" i="19"/>
  <c r="F23" i="32"/>
  <c r="F32" i="32" s="1"/>
  <c r="J34" i="32"/>
  <c r="F32" i="35"/>
  <c r="I43" i="35"/>
  <c r="K65" i="21"/>
  <c r="J48" i="21"/>
  <c r="J48" i="12" s="1"/>
  <c r="J32" i="12"/>
  <c r="D32" i="21"/>
  <c r="D32" i="12" s="1"/>
  <c r="D13" i="21"/>
  <c r="D13" i="12" s="1"/>
  <c r="D14" i="12"/>
  <c r="H33" i="11"/>
  <c r="H32" i="20"/>
  <c r="L55" i="19"/>
  <c r="M59" i="19"/>
  <c r="M59" i="10" s="1"/>
  <c r="L27" i="32"/>
  <c r="L29" i="32"/>
  <c r="L54" i="32"/>
  <c r="D18" i="35"/>
  <c r="J43" i="35"/>
  <c r="F13" i="22"/>
  <c r="F13" i="13" s="1"/>
  <c r="K46" i="12"/>
  <c r="I48" i="21"/>
  <c r="I32" i="12"/>
  <c r="I13" i="21"/>
  <c r="I13" i="12" s="1"/>
  <c r="H55" i="20"/>
  <c r="M45" i="19"/>
  <c r="M45" i="10" s="1"/>
  <c r="M20" i="31"/>
  <c r="M20" i="34" s="1"/>
  <c r="M38" i="31"/>
  <c r="M38" i="34" s="1"/>
  <c r="E38" i="34"/>
  <c r="E41" i="31"/>
  <c r="H24" i="32"/>
  <c r="L26" i="32"/>
  <c r="E21" i="35"/>
  <c r="L23" i="35"/>
  <c r="L50" i="35"/>
  <c r="T13" i="22"/>
  <c r="T13" i="13" s="1"/>
  <c r="N13" i="22"/>
  <c r="N13" i="13" s="1"/>
  <c r="H55" i="21"/>
  <c r="H59" i="12"/>
  <c r="D48" i="21"/>
  <c r="D48" i="12" s="1"/>
  <c r="H48" i="21"/>
  <c r="H48" i="12" s="1"/>
  <c r="H32" i="12"/>
  <c r="E26" i="12"/>
  <c r="L60" i="11"/>
  <c r="L59" i="20"/>
  <c r="L47" i="11"/>
  <c r="M47" i="21"/>
  <c r="M47" i="12" s="1"/>
  <c r="M57" i="10"/>
  <c r="M56" i="19"/>
  <c r="M36" i="19"/>
  <c r="J32" i="19"/>
  <c r="J33" i="10"/>
  <c r="M26" i="19"/>
  <c r="M26" i="10" s="1"/>
  <c r="M27" i="10"/>
  <c r="M32" i="31"/>
  <c r="M32" i="34" s="1"/>
  <c r="F21" i="35"/>
  <c r="I32" i="35"/>
  <c r="E56" i="10"/>
  <c r="E55" i="19"/>
  <c r="M14" i="31"/>
  <c r="M14" i="34" s="1"/>
  <c r="G26" i="31"/>
  <c r="G26" i="34" s="1"/>
  <c r="G20" i="34"/>
  <c r="J43" i="32"/>
  <c r="J62" i="32" s="1"/>
  <c r="J32" i="35"/>
  <c r="J62" i="35" s="1"/>
  <c r="L15" i="35"/>
  <c r="D13" i="35"/>
  <c r="G35" i="35"/>
  <c r="G34" i="35" s="1"/>
  <c r="G43" i="35" s="1"/>
  <c r="L36" i="35"/>
  <c r="E53" i="35"/>
  <c r="L54" i="35"/>
  <c r="L60" i="35"/>
  <c r="I58" i="35"/>
  <c r="I61" i="35" s="1"/>
  <c r="E26" i="31"/>
  <c r="M15" i="34"/>
  <c r="E23" i="34"/>
  <c r="I13" i="20"/>
  <c r="D55" i="19"/>
  <c r="M17" i="31"/>
  <c r="M17" i="34" s="1"/>
  <c r="F41" i="31"/>
  <c r="F41" i="34" s="1"/>
  <c r="I58" i="32"/>
  <c r="I61" i="32" s="1"/>
  <c r="L61" i="32" s="1"/>
  <c r="M30" i="34"/>
  <c r="L18" i="11"/>
  <c r="K26" i="31"/>
  <c r="K26" i="34" s="1"/>
  <c r="M35" i="31"/>
  <c r="M35" i="34" s="1"/>
  <c r="L24" i="35"/>
  <c r="L35" i="35"/>
  <c r="G41" i="31"/>
  <c r="G41" i="34" s="1"/>
  <c r="M21" i="34"/>
  <c r="D32" i="34"/>
  <c r="H41" i="31"/>
  <c r="H41" i="34" s="1"/>
  <c r="K14" i="11"/>
  <c r="L18" i="35" l="1"/>
  <c r="J29" i="13"/>
  <c r="J67" i="26"/>
  <c r="J62" i="17" s="1"/>
  <c r="H71" i="22"/>
  <c r="H71" i="13" s="1"/>
  <c r="H55" i="13"/>
  <c r="AK55" i="13"/>
  <c r="AK71" i="22"/>
  <c r="AK71" i="13" s="1"/>
  <c r="AP58" i="17"/>
  <c r="AP65" i="26"/>
  <c r="N58" i="17"/>
  <c r="N65" i="26"/>
  <c r="P63" i="26"/>
  <c r="P42" i="17"/>
  <c r="AR42" i="17"/>
  <c r="AR63" i="26"/>
  <c r="O71" i="22"/>
  <c r="D58" i="17"/>
  <c r="AG63" i="26"/>
  <c r="F62" i="35"/>
  <c r="H71" i="20"/>
  <c r="H55" i="11"/>
  <c r="L32" i="35"/>
  <c r="G32" i="10"/>
  <c r="G48" i="19"/>
  <c r="G48" i="10" s="1"/>
  <c r="L32" i="20"/>
  <c r="L33" i="11"/>
  <c r="D63" i="14"/>
  <c r="H47" i="14"/>
  <c r="H63" i="23"/>
  <c r="AM71" i="22"/>
  <c r="AM71" i="13" s="1"/>
  <c r="M63" i="26"/>
  <c r="V58" i="17"/>
  <c r="V65" i="26"/>
  <c r="D44" i="16"/>
  <c r="D65" i="25"/>
  <c r="L44" i="26"/>
  <c r="L39" i="17" s="1"/>
  <c r="L23" i="17"/>
  <c r="AE65" i="26"/>
  <c r="AE58" i="17"/>
  <c r="F62" i="32"/>
  <c r="I71" i="19"/>
  <c r="I71" i="10" s="1"/>
  <c r="I55" i="10"/>
  <c r="I21" i="32"/>
  <c r="L18" i="32"/>
  <c r="X71" i="22"/>
  <c r="X71" i="13" s="1"/>
  <c r="X55" i="13"/>
  <c r="L63" i="14"/>
  <c r="L65" i="23"/>
  <c r="D29" i="22"/>
  <c r="D29" i="13" s="1"/>
  <c r="I65" i="23"/>
  <c r="I63" i="14"/>
  <c r="E63" i="14"/>
  <c r="E65" i="23"/>
  <c r="U58" i="17"/>
  <c r="U65" i="26"/>
  <c r="J44" i="16"/>
  <c r="J65" i="25"/>
  <c r="AC58" i="17"/>
  <c r="K38" i="16"/>
  <c r="M38" i="25"/>
  <c r="M38" i="16" s="1"/>
  <c r="AM65" i="26"/>
  <c r="AM58" i="17"/>
  <c r="R58" i="17"/>
  <c r="R65" i="26"/>
  <c r="L44" i="16"/>
  <c r="H23" i="32"/>
  <c r="L24" i="32"/>
  <c r="F13" i="10"/>
  <c r="F29" i="19"/>
  <c r="E32" i="11"/>
  <c r="E48" i="20"/>
  <c r="E48" i="11" s="1"/>
  <c r="G44" i="15"/>
  <c r="G65" i="24"/>
  <c r="M32" i="14"/>
  <c r="M32" i="25"/>
  <c r="M32" i="16" s="1"/>
  <c r="M28" i="23"/>
  <c r="L28" i="24"/>
  <c r="L38" i="15"/>
  <c r="S29" i="22"/>
  <c r="S29" i="13" s="1"/>
  <c r="K44" i="25"/>
  <c r="K28" i="16"/>
  <c r="AN23" i="17"/>
  <c r="AN44" i="26"/>
  <c r="AQ58" i="17"/>
  <c r="AQ65" i="26"/>
  <c r="I39" i="17"/>
  <c r="I65" i="26"/>
  <c r="L42" i="17"/>
  <c r="L63" i="26"/>
  <c r="AK58" i="17"/>
  <c r="AK65" i="26"/>
  <c r="AB44" i="26"/>
  <c r="AB39" i="17" s="1"/>
  <c r="AB23" i="17"/>
  <c r="F29" i="22"/>
  <c r="Q63" i="26"/>
  <c r="E41" i="34"/>
  <c r="M41" i="31"/>
  <c r="M41" i="34" s="1"/>
  <c r="I48" i="12"/>
  <c r="D71" i="20"/>
  <c r="D71" i="11" s="1"/>
  <c r="D55" i="11"/>
  <c r="D28" i="14"/>
  <c r="D44" i="23"/>
  <c r="D44" i="14" s="1"/>
  <c r="E44" i="15"/>
  <c r="E65" i="24"/>
  <c r="L58" i="32"/>
  <c r="L51" i="15"/>
  <c r="L47" i="24"/>
  <c r="AN71" i="22"/>
  <c r="AN71" i="13" s="1"/>
  <c r="AN55" i="13"/>
  <c r="G67" i="23"/>
  <c r="G67" i="14" s="1"/>
  <c r="G65" i="14"/>
  <c r="AA29" i="22"/>
  <c r="AA29" i="13" s="1"/>
  <c r="T29" i="22"/>
  <c r="T29" i="13" s="1"/>
  <c r="H44" i="16"/>
  <c r="H65" i="25"/>
  <c r="T63" i="26"/>
  <c r="T42" i="17"/>
  <c r="W65" i="26"/>
  <c r="W58" i="17"/>
  <c r="L47" i="16"/>
  <c r="L63" i="25"/>
  <c r="N29" i="22"/>
  <c r="N29" i="13" s="1"/>
  <c r="F15" i="27"/>
  <c r="H15" i="27"/>
  <c r="C15" i="27"/>
  <c r="D15" i="27"/>
  <c r="X44" i="26"/>
  <c r="X23" i="17"/>
  <c r="S65" i="26"/>
  <c r="L43" i="35"/>
  <c r="G62" i="35"/>
  <c r="L55" i="10"/>
  <c r="L71" i="19"/>
  <c r="L71" i="10" s="1"/>
  <c r="K65" i="12"/>
  <c r="K55" i="21"/>
  <c r="M14" i="10"/>
  <c r="M13" i="19"/>
  <c r="K29" i="19"/>
  <c r="K29" i="10" s="1"/>
  <c r="K13" i="10"/>
  <c r="L58" i="35"/>
  <c r="L29" i="22"/>
  <c r="L29" i="13" s="1"/>
  <c r="L13" i="13"/>
  <c r="AI29" i="22"/>
  <c r="AI29" i="13" s="1"/>
  <c r="M23" i="17"/>
  <c r="M44" i="26"/>
  <c r="M39" i="17" s="1"/>
  <c r="M51" i="25"/>
  <c r="M51" i="16" s="1"/>
  <c r="AH58" i="17"/>
  <c r="AH65" i="26"/>
  <c r="AI65" i="26"/>
  <c r="AI58" i="17"/>
  <c r="D23" i="17"/>
  <c r="D44" i="26"/>
  <c r="D39" i="17" s="1"/>
  <c r="AR44" i="26"/>
  <c r="AR39" i="17" s="1"/>
  <c r="AR23" i="17"/>
  <c r="U29" i="22"/>
  <c r="U29" i="13" s="1"/>
  <c r="H44" i="26"/>
  <c r="H23" i="17"/>
  <c r="E15" i="27"/>
  <c r="M45" i="21"/>
  <c r="I13" i="11"/>
  <c r="I29" i="20"/>
  <c r="I29" i="11" s="1"/>
  <c r="H71" i="21"/>
  <c r="H71" i="12" s="1"/>
  <c r="H55" i="12"/>
  <c r="E71" i="19"/>
  <c r="E71" i="10" s="1"/>
  <c r="E55" i="10"/>
  <c r="E29" i="21"/>
  <c r="E29" i="12" s="1"/>
  <c r="H48" i="20"/>
  <c r="H48" i="11" s="1"/>
  <c r="H32" i="11"/>
  <c r="I62" i="35"/>
  <c r="K32" i="10"/>
  <c r="K48" i="19"/>
  <c r="K48" i="10" s="1"/>
  <c r="E71" i="22"/>
  <c r="E71" i="13" s="1"/>
  <c r="E55" i="13"/>
  <c r="P71" i="22"/>
  <c r="P71" i="13" s="1"/>
  <c r="P55" i="13"/>
  <c r="AQ29" i="22"/>
  <c r="AQ29" i="13" s="1"/>
  <c r="Y39" i="17"/>
  <c r="Y65" i="26"/>
  <c r="E58" i="17"/>
  <c r="E65" i="26"/>
  <c r="G63" i="26"/>
  <c r="I63" i="24"/>
  <c r="I47" i="15"/>
  <c r="AD58" i="17"/>
  <c r="AD65" i="26"/>
  <c r="AC23" i="17"/>
  <c r="AC44" i="26"/>
  <c r="AC39" i="17" s="1"/>
  <c r="F63" i="25"/>
  <c r="F47" i="16"/>
  <c r="AF63" i="26"/>
  <c r="AF42" i="17"/>
  <c r="M55" i="19"/>
  <c r="M55" i="10" s="1"/>
  <c r="M56" i="10"/>
  <c r="D71" i="19"/>
  <c r="D55" i="10"/>
  <c r="E52" i="35"/>
  <c r="L53" i="35"/>
  <c r="L59" i="11"/>
  <c r="L55" i="20"/>
  <c r="L13" i="35"/>
  <c r="D12" i="35"/>
  <c r="L12" i="35" s="1"/>
  <c r="J48" i="19"/>
  <c r="J48" i="10" s="1"/>
  <c r="J32" i="10"/>
  <c r="F48" i="19"/>
  <c r="F32" i="10"/>
  <c r="E26" i="34"/>
  <c r="M26" i="31"/>
  <c r="M26" i="34" s="1"/>
  <c r="D29" i="21"/>
  <c r="D29" i="12" s="1"/>
  <c r="M36" i="10"/>
  <c r="M30" i="10" s="1"/>
  <c r="M32" i="19"/>
  <c r="M32" i="10" s="1"/>
  <c r="L34" i="35"/>
  <c r="M67" i="12"/>
  <c r="M65" i="21"/>
  <c r="M65" i="12" s="1"/>
  <c r="I29" i="21"/>
  <c r="I29" i="12" s="1"/>
  <c r="D34" i="32"/>
  <c r="L35" i="32"/>
  <c r="E13" i="11"/>
  <c r="E29" i="20"/>
  <c r="E29" i="11" s="1"/>
  <c r="D32" i="11"/>
  <c r="D48" i="20"/>
  <c r="D48" i="11" s="1"/>
  <c r="AF71" i="22"/>
  <c r="AF71" i="13" s="1"/>
  <c r="AF55" i="13"/>
  <c r="Z29" i="13"/>
  <c r="Z67" i="26"/>
  <c r="Z62" i="17" s="1"/>
  <c r="M24" i="23"/>
  <c r="M12" i="14"/>
  <c r="U55" i="13"/>
  <c r="U71" i="22"/>
  <c r="U71" i="13" s="1"/>
  <c r="AR29" i="22"/>
  <c r="AR29" i="13" s="1"/>
  <c r="AR13" i="13"/>
  <c r="G71" i="22"/>
  <c r="G71" i="13" s="1"/>
  <c r="K58" i="17"/>
  <c r="K65" i="26"/>
  <c r="AA58" i="17"/>
  <c r="AA65" i="26"/>
  <c r="E63" i="25"/>
  <c r="F63" i="15"/>
  <c r="F65" i="24"/>
  <c r="D63" i="15"/>
  <c r="D65" i="24"/>
  <c r="AB42" i="17"/>
  <c r="AB63" i="26"/>
  <c r="G44" i="25"/>
  <c r="G28" i="16"/>
  <c r="AO39" i="17"/>
  <c r="AO65" i="26"/>
  <c r="AC29" i="22"/>
  <c r="AC29" i="13" s="1"/>
  <c r="G15" i="27"/>
  <c r="AO60" i="17" l="1"/>
  <c r="AO67" i="26"/>
  <c r="AO62" i="17" s="1"/>
  <c r="L34" i="32"/>
  <c r="D43" i="32"/>
  <c r="L71" i="20"/>
  <c r="L71" i="11" s="1"/>
  <c r="L55" i="11"/>
  <c r="M45" i="12"/>
  <c r="K55" i="12"/>
  <c r="K71" i="21"/>
  <c r="K71" i="12" s="1"/>
  <c r="M55" i="21"/>
  <c r="X39" i="17"/>
  <c r="X65" i="26"/>
  <c r="L58" i="17"/>
  <c r="L65" i="26"/>
  <c r="G67" i="24"/>
  <c r="G67" i="15" s="1"/>
  <c r="G65" i="15"/>
  <c r="I62" i="32"/>
  <c r="L21" i="32"/>
  <c r="AR58" i="17"/>
  <c r="AR65" i="26"/>
  <c r="AF58" i="17"/>
  <c r="AF65" i="26"/>
  <c r="I65" i="24"/>
  <c r="I63" i="15"/>
  <c r="W60" i="17"/>
  <c r="W67" i="26"/>
  <c r="W62" i="17" s="1"/>
  <c r="K44" i="16"/>
  <c r="K65" i="25"/>
  <c r="AC65" i="26"/>
  <c r="I67" i="23"/>
  <c r="I67" i="14" s="1"/>
  <c r="I65" i="14"/>
  <c r="D65" i="16"/>
  <c r="D69" i="25"/>
  <c r="D69" i="16" s="1"/>
  <c r="D65" i="23"/>
  <c r="H71" i="11"/>
  <c r="H67" i="24"/>
  <c r="H67" i="15" s="1"/>
  <c r="G65" i="26"/>
  <c r="G58" i="17"/>
  <c r="AI60" i="17"/>
  <c r="AI67" i="26"/>
  <c r="AI62" i="17" s="1"/>
  <c r="Q58" i="17"/>
  <c r="Q65" i="26"/>
  <c r="I60" i="17"/>
  <c r="I67" i="26"/>
  <c r="I62" i="17" s="1"/>
  <c r="R60" i="17"/>
  <c r="R67" i="26"/>
  <c r="R62" i="17" s="1"/>
  <c r="J69" i="25"/>
  <c r="J69" i="16" s="1"/>
  <c r="J65" i="16"/>
  <c r="E65" i="25"/>
  <c r="E63" i="16"/>
  <c r="L52" i="35"/>
  <c r="E61" i="35"/>
  <c r="F65" i="25"/>
  <c r="F63" i="16"/>
  <c r="E60" i="17"/>
  <c r="E67" i="26"/>
  <c r="E62" i="17" s="1"/>
  <c r="H39" i="17"/>
  <c r="H65" i="26"/>
  <c r="AH67" i="26"/>
  <c r="AH62" i="17" s="1"/>
  <c r="AH60" i="17"/>
  <c r="T58" i="17"/>
  <c r="T65" i="26"/>
  <c r="F29" i="13"/>
  <c r="F67" i="26"/>
  <c r="F62" i="17" s="1"/>
  <c r="L67" i="23"/>
  <c r="L67" i="14" s="1"/>
  <c r="L65" i="14"/>
  <c r="V67" i="26"/>
  <c r="V62" i="17" s="1"/>
  <c r="V60" i="17"/>
  <c r="P65" i="26"/>
  <c r="P58" i="17"/>
  <c r="F65" i="15"/>
  <c r="F67" i="24"/>
  <c r="F67" i="15" s="1"/>
  <c r="G44" i="16"/>
  <c r="G65" i="25"/>
  <c r="H69" i="25"/>
  <c r="H69" i="16" s="1"/>
  <c r="H65" i="16"/>
  <c r="L47" i="15"/>
  <c r="L63" i="24"/>
  <c r="AQ60" i="17"/>
  <c r="AQ67" i="26"/>
  <c r="AQ62" i="17" s="1"/>
  <c r="L28" i="15"/>
  <c r="L44" i="24"/>
  <c r="L44" i="15" s="1"/>
  <c r="F29" i="10"/>
  <c r="M29" i="19"/>
  <c r="M29" i="10" s="1"/>
  <c r="U60" i="17"/>
  <c r="U67" i="26"/>
  <c r="U62" i="17" s="1"/>
  <c r="L48" i="20"/>
  <c r="L48" i="11" s="1"/>
  <c r="L32" i="11"/>
  <c r="M32" i="21"/>
  <c r="M32" i="12" s="1"/>
  <c r="AG58" i="17"/>
  <c r="AG65" i="26"/>
  <c r="N60" i="17"/>
  <c r="N67" i="26"/>
  <c r="N62" i="17" s="1"/>
  <c r="AB58" i="17"/>
  <c r="AB65" i="26"/>
  <c r="M71" i="19"/>
  <c r="M71" i="10" s="1"/>
  <c r="D71" i="10"/>
  <c r="Y60" i="17"/>
  <c r="Y67" i="26"/>
  <c r="Y62" i="17" s="1"/>
  <c r="I69" i="25"/>
  <c r="I69" i="16" s="1"/>
  <c r="M44" i="23"/>
  <c r="M28" i="14"/>
  <c r="AM60" i="17"/>
  <c r="AM67" i="26"/>
  <c r="AM62" i="17" s="1"/>
  <c r="M65" i="26"/>
  <c r="M58" i="17"/>
  <c r="D65" i="26"/>
  <c r="F48" i="10"/>
  <c r="M48" i="19"/>
  <c r="M48" i="10" s="1"/>
  <c r="K60" i="17"/>
  <c r="K67" i="26"/>
  <c r="K62" i="17" s="1"/>
  <c r="AD67" i="26"/>
  <c r="AD62" i="17" s="1"/>
  <c r="AD60" i="17"/>
  <c r="M13" i="10"/>
  <c r="M13" i="21"/>
  <c r="S60" i="17"/>
  <c r="S67" i="26"/>
  <c r="S62" i="17" s="1"/>
  <c r="L65" i="25"/>
  <c r="L63" i="16"/>
  <c r="AK60" i="17"/>
  <c r="AK67" i="26"/>
  <c r="AK62" i="17" s="1"/>
  <c r="AN39" i="17"/>
  <c r="AN65" i="26"/>
  <c r="E67" i="23"/>
  <c r="E67" i="14" s="1"/>
  <c r="E65" i="14"/>
  <c r="AE60" i="17"/>
  <c r="AE67" i="26"/>
  <c r="AE62" i="17" s="1"/>
  <c r="AP67" i="26"/>
  <c r="AP62" i="17" s="1"/>
  <c r="AP60" i="17"/>
  <c r="AA60" i="17"/>
  <c r="AA67" i="26"/>
  <c r="AA62" i="17" s="1"/>
  <c r="M24" i="14"/>
  <c r="M24" i="25"/>
  <c r="M24" i="16" s="1"/>
  <c r="D67" i="24"/>
  <c r="D67" i="15" s="1"/>
  <c r="D65" i="15"/>
  <c r="E65" i="15"/>
  <c r="E67" i="24"/>
  <c r="E67" i="15" s="1"/>
  <c r="H32" i="32"/>
  <c r="L23" i="32"/>
  <c r="H63" i="14"/>
  <c r="H65" i="23"/>
  <c r="O71" i="13"/>
  <c r="O67" i="26"/>
  <c r="O62" i="17" s="1"/>
  <c r="D21" i="35"/>
  <c r="H65" i="14" l="1"/>
  <c r="H67" i="23"/>
  <c r="H67" i="14" s="1"/>
  <c r="L65" i="16"/>
  <c r="L69" i="25"/>
  <c r="L69" i="16" s="1"/>
  <c r="L63" i="15"/>
  <c r="L65" i="24"/>
  <c r="T67" i="26"/>
  <c r="T62" i="17" s="1"/>
  <c r="T60" i="17"/>
  <c r="AF67" i="26"/>
  <c r="AF62" i="17" s="1"/>
  <c r="AF60" i="17"/>
  <c r="L67" i="26"/>
  <c r="L62" i="17" s="1"/>
  <c r="L60" i="17"/>
  <c r="M48" i="21"/>
  <c r="M48" i="12" s="1"/>
  <c r="AN60" i="17"/>
  <c r="AN67" i="26"/>
  <c r="AN62" i="17" s="1"/>
  <c r="L61" i="35"/>
  <c r="E62" i="35"/>
  <c r="K69" i="25"/>
  <c r="K69" i="16" s="1"/>
  <c r="K65" i="16"/>
  <c r="AR67" i="26"/>
  <c r="AR62" i="17" s="1"/>
  <c r="AR60" i="17"/>
  <c r="X67" i="26"/>
  <c r="X62" i="17" s="1"/>
  <c r="X60" i="17"/>
  <c r="M44" i="14"/>
  <c r="M31" i="10" s="1"/>
  <c r="M65" i="23"/>
  <c r="L43" i="32"/>
  <c r="D62" i="32"/>
  <c r="F69" i="25"/>
  <c r="F69" i="16" s="1"/>
  <c r="F65" i="16"/>
  <c r="M13" i="12"/>
  <c r="M29" i="21"/>
  <c r="M29" i="12" s="1"/>
  <c r="D67" i="26"/>
  <c r="D62" i="17" s="1"/>
  <c r="D60" i="17"/>
  <c r="AG60" i="17"/>
  <c r="AG67" i="26"/>
  <c r="AG62" i="17" s="1"/>
  <c r="G65" i="16"/>
  <c r="G69" i="25"/>
  <c r="G69" i="16" s="1"/>
  <c r="H67" i="26"/>
  <c r="H62" i="17" s="1"/>
  <c r="H60" i="17"/>
  <c r="Q60" i="17"/>
  <c r="Q67" i="26"/>
  <c r="Q62" i="17" s="1"/>
  <c r="D67" i="23"/>
  <c r="D67" i="14" s="1"/>
  <c r="D65" i="14"/>
  <c r="M71" i="21"/>
  <c r="M71" i="12" s="1"/>
  <c r="M55" i="12"/>
  <c r="P60" i="17"/>
  <c r="P67" i="26"/>
  <c r="P62" i="17" s="1"/>
  <c r="L21" i="35"/>
  <c r="D62" i="35"/>
  <c r="L62" i="35" s="1"/>
  <c r="M60" i="17"/>
  <c r="M67" i="26"/>
  <c r="M62" i="17" s="1"/>
  <c r="E69" i="25"/>
  <c r="E69" i="16" s="1"/>
  <c r="E65" i="16"/>
  <c r="AC60" i="17"/>
  <c r="AC67" i="26"/>
  <c r="AC62" i="17" s="1"/>
  <c r="M63" i="25"/>
  <c r="M63" i="16" s="1"/>
  <c r="G67" i="26"/>
  <c r="G62" i="17" s="1"/>
  <c r="G60" i="17"/>
  <c r="H62" i="32"/>
  <c r="L32" i="32"/>
  <c r="AB60" i="17"/>
  <c r="AB67" i="26"/>
  <c r="AB62" i="17" s="1"/>
  <c r="I67" i="24"/>
  <c r="I67" i="15" s="1"/>
  <c r="I65" i="15"/>
  <c r="M44" i="25"/>
  <c r="M44" i="16" s="1"/>
  <c r="L67" i="24" l="1"/>
  <c r="L67" i="15" s="1"/>
  <c r="L65" i="15"/>
  <c r="L62" i="32"/>
  <c r="M65" i="25"/>
  <c r="M67" i="23"/>
  <c r="M67" i="14" s="1"/>
  <c r="M65" i="14"/>
  <c r="M69" i="25" l="1"/>
  <c r="M69" i="16" s="1"/>
  <c r="M65" i="16"/>
</calcChain>
</file>

<file path=xl/sharedStrings.xml><?xml version="1.0" encoding="utf-8"?>
<sst xmlns="http://schemas.openxmlformats.org/spreadsheetml/2006/main" count="2515" uniqueCount="840">
  <si>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</si>
  <si>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</si>
  <si>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</si>
  <si>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</si>
  <si>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</si>
  <si>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</si>
  <si>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</si>
  <si>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</si>
  <si>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</si>
  <si>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</si>
  <si>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</si>
  <si>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</si>
  <si>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</si>
  <si>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</si>
  <si>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</si>
  <si>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</si>
  <si>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</si>
  <si>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</si>
  <si>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</si>
  <si>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</si>
  <si>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</si>
  <si>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</si>
  <si>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</si>
  <si>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</si>
  <si>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</si>
  <si>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</si>
  <si>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</si>
  <si>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</si>
  <si>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</si>
  <si>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</si>
  <si>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</si>
  <si>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</si>
  <si>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</si>
  <si>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</si>
  <si>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</si>
  <si>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</si>
  <si>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</si>
  <si>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</si>
  <si>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</si>
  <si>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</si>
  <si>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</si>
  <si>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</si>
  <si>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</si>
  <si>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</si>
  <si>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</si>
  <si>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</si>
  <si>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</si>
  <si>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</si>
  <si>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</si>
  <si>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</si>
  <si>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</si>
  <si>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</si>
  <si>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</si>
  <si>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</si>
  <si>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</si>
  <si>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</si>
  <si>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</si>
  <si>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</si>
  <si>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</si>
  <si>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</si>
  <si>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</si>
  <si>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</si>
  <si>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</si>
  <si>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</si>
  <si>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</si>
  <si>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</si>
  <si>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</si>
  <si>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</si>
  <si>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</si>
  <si>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</si>
  <si>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</si>
  <si>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</si>
  <si>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</si>
  <si>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</si>
  <si>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</si>
  <si>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</si>
  <si>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</si>
  <si>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</si>
  <si>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</si>
  <si>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</si>
  <si>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</si>
  <si>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</si>
  <si>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</si>
  <si>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</si>
  <si>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</si>
  <si>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</si>
  <si>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</si>
  <si>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</si>
  <si>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</si>
  <si>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</si>
  <si>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</si>
  <si>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</si>
  <si>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</si>
  <si>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</si>
  <si>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</si>
  <si>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</si>
  <si>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</si>
  <si>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</si>
  <si>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</si>
  <si>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</si>
  <si>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</si>
  <si>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</si>
  <si>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</si>
  <si>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</si>
  <si>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</si>
  <si>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</si>
  <si>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</si>
  <si>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</si>
  <si>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</si>
  <si>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</si>
  <si>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</si>
  <si>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</si>
  <si>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</si>
  <si>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</si>
  <si>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</si>
  <si>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</si>
  <si>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</si>
  <si>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</si>
  <si>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</si>
  <si>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</si>
  <si>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</si>
  <si>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</si>
  <si>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</si>
  <si>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</si>
  <si>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</si>
  <si>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</si>
  <si>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</si>
  <si>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</si>
  <si>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</si>
  <si>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</si>
  <si>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</si>
  <si>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</si>
  <si>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</si>
  <si>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</si>
  <si>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</si>
  <si>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</si>
  <si>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</si>
  <si>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</si>
  <si>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</si>
  <si>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</si>
  <si>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</si>
  <si>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</si>
  <si>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</si>
  <si>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</si>
  <si>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</si>
  <si>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</si>
  <si>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</si>
  <si>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</si>
  <si>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</si>
  <si>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</si>
  <si>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</si>
  <si>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</si>
  <si>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</si>
  <si>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</si>
  <si>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</si>
  <si>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</si>
  <si>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</si>
  <si>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</si>
  <si>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</si>
  <si>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</si>
  <si>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</si>
  <si>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</si>
  <si>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</si>
  <si>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</si>
  <si>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</si>
  <si>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</si>
  <si>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</si>
  <si>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</si>
  <si>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</si>
  <si>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</si>
  <si>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</si>
  <si>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</si>
  <si>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</si>
  <si>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</si>
  <si>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</si>
  <si>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</si>
  <si>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</si>
  <si>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</si>
  <si>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</si>
  <si>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</si>
  <si>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</si>
  <si>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</si>
  <si>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</si>
  <si>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</si>
  <si>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</si>
  <si>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</si>
  <si>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</si>
  <si>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</si>
  <si>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</si>
  <si>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</si>
  <si>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</si>
  <si>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</si>
  <si>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</si>
  <si>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</si>
  <si>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</si>
  <si>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</si>
  <si>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</si>
  <si>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</si>
  <si>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</si>
  <si>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</si>
  <si>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</si>
  <si>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</si>
  <si>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</si>
  <si>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</si>
  <si>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</si>
  <si>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</si>
  <si>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</si>
  <si>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</si>
  <si>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</si>
  <si>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</si>
  <si>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</si>
  <si>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</si>
  <si>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</si>
  <si>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</si>
  <si>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</si>
  <si>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</si>
  <si>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</si>
  <si>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</si>
  <si>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</si>
  <si>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</si>
  <si>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</si>
  <si>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</si>
  <si>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</si>
  <si>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</si>
  <si>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</si>
  <si>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</si>
  <si>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</si>
  <si>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</si>
  <si>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</si>
  <si>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</si>
  <si>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</si>
  <si>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</si>
  <si>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</si>
  <si>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</si>
  <si>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</si>
  <si>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</si>
  <si>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</si>
  <si>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</si>
  <si>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</si>
  <si>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</si>
  <si>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</si>
  <si>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</si>
  <si>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</si>
  <si>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</si>
  <si>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</si>
  <si>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</si>
  <si>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</si>
  <si>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</si>
  <si>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</si>
  <si>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</si>
  <si>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</si>
  <si>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</si>
  <si>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</si>
  <si>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</si>
  <si>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</si>
  <si>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</si>
  <si>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</si>
  <si>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</si>
  <si>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</si>
  <si>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</si>
  <si>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</si>
  <si>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</si>
  <si>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</si>
  <si>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</si>
  <si>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</si>
  <si>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</si>
  <si>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</si>
  <si>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</si>
  <si>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</si>
  <si>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</si>
  <si>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</si>
  <si>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</si>
  <si>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</si>
  <si>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</si>
  <si>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</si>
  <si>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</si>
  <si>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</si>
  <si>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</si>
  <si>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</si>
  <si>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</si>
  <si>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</si>
  <si>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</si>
  <si>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</si>
  <si>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</si>
  <si>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</si>
  <si>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</si>
  <si>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</si>
  <si>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</si>
  <si>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</si>
  <si>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</si>
  <si>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</si>
  <si>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</si>
  <si>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</si>
  <si>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</si>
  <si>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</si>
  <si>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</si>
  <si>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</si>
  <si>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</si>
  <si>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</si>
  <si>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</si>
  <si>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</si>
  <si>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</si>
  <si>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</si>
  <si>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</si>
  <si>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</si>
  <si>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</si>
  <si>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</si>
  <si>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</si>
  <si>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</si>
  <si>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</si>
  <si>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</si>
  <si>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</si>
  <si>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</si>
  <si>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</si>
  <si>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</si>
  <si>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</si>
  <si>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</si>
  <si>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</si>
  <si>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</si>
  <si>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</si>
  <si>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</si>
  <si>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</si>
  <si>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</si>
  <si>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</si>
  <si>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</si>
  <si>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</si>
  <si>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</si>
  <si>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</si>
  <si>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</si>
  <si>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</si>
  <si>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</si>
  <si>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</si>
  <si>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</si>
  <si>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</si>
  <si>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</si>
  <si>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</si>
  <si>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</si>
  <si>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</si>
  <si>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</si>
  <si>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</si>
  <si>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</si>
  <si>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</si>
  <si>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</si>
  <si>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(апрель 2012)</t>
  </si>
  <si>
    <t>Структура оборота валют по кассовым сделкам и форвардным контрактам в апреле 2012года (млн.долл. США)</t>
  </si>
  <si>
    <t>Turnover in nominal or notional principal amounts in April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</si>
  <si>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</si>
  <si>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</si>
  <si>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</si>
  <si>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</si>
  <si>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</si>
  <si>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</si>
  <si>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</si>
  <si>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</si>
  <si>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</si>
  <si>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</si>
  <si>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</si>
  <si>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</si>
  <si>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</si>
  <si>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</si>
  <si>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</si>
  <si>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</si>
  <si>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</si>
  <si>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</si>
  <si>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</si>
  <si>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</si>
  <si>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</si>
  <si>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</si>
  <si>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</si>
  <si>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</si>
  <si>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</si>
  <si>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</t>
  </si>
  <si>
    <t>316</t>
  </si>
  <si>
    <t>ООО "ХКФ БАНК"</t>
  </si>
  <si>
    <t>323</t>
  </si>
  <si>
    <t>ОАО "МДМ БАНК"</t>
  </si>
  <si>
    <t>НОВОСИБИРСКАЯ ОБЛАСТ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</si>
  <si>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</si>
  <si>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</si>
  <si>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</si>
  <si>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</si>
  <si>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</si>
  <si>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</si>
  <si>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</si>
  <si>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</si>
  <si>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</si>
  <si>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</si>
  <si>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</si>
  <si>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</si>
  <si>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</si>
  <si>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</si>
  <si>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</si>
  <si>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</si>
  <si>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</si>
  <si>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</si>
  <si>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</si>
  <si>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</si>
  <si>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</si>
  <si>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</si>
  <si>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</si>
  <si>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</si>
  <si>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</si>
  <si>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</si>
  <si>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</si>
  <si>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</si>
  <si>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</si>
  <si>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</si>
  <si>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</si>
  <si>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</si>
  <si>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</si>
  <si>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</si>
  <si>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</si>
  <si>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</si>
  <si>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</si>
  <si>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</si>
  <si>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</si>
  <si>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</si>
  <si>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</si>
  <si>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</si>
  <si>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</si>
  <si>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</si>
  <si>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</si>
  <si>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</si>
  <si>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</si>
  <si>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</si>
  <si>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</si>
  <si>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</si>
  <si>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</si>
  <si>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</si>
  <si>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</si>
  <si>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</si>
  <si>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</si>
  <si>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</si>
  <si>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</si>
  <si>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</si>
  <si>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</si>
  <si>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</si>
  <si>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</si>
  <si>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</si>
  <si>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</si>
  <si>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</si>
  <si>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</si>
  <si>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</si>
  <si>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</si>
  <si>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</si>
  <si>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</si>
  <si>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</si>
  <si>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</si>
  <si>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</si>
  <si>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</si>
  <si>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</si>
  <si>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</si>
  <si>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</si>
  <si>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</si>
  <si>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</si>
  <si>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</si>
  <si>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</si>
  <si>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</si>
  <si>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</si>
  <si>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</si>
  <si>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</si>
  <si>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</si>
  <si>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</si>
  <si>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</si>
  <si>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</si>
  <si>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</si>
  <si>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</si>
  <si>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</si>
  <si>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</si>
  <si>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</si>
  <si>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</si>
  <si>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</si>
  <si>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</si>
  <si>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</si>
  <si>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</si>
  <si>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</si>
  <si>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</si>
  <si>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</si>
  <si>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</si>
  <si>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</si>
  <si>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</si>
  <si>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</si>
  <si>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</si>
  <si>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</si>
  <si>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</si>
  <si>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</si>
  <si>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</si>
  <si>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</si>
  <si>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</si>
  <si>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</si>
  <si>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</si>
  <si>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</si>
  <si>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</si>
  <si>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</si>
  <si>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</si>
  <si>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</si>
  <si>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</si>
  <si>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</si>
  <si>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</si>
  <si>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</si>
  <si>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</si>
  <si>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</si>
  <si>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</si>
  <si>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</si>
  <si>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</si>
  <si>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</si>
  <si>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</si>
  <si>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</si>
  <si>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</si>
  <si>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</si>
  <si>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</si>
  <si>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</si>
  <si>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</si>
  <si>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</si>
  <si>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</si>
  <si>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</si>
  <si>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</si>
  <si>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</si>
  <si>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</si>
  <si>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</si>
  <si>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</si>
  <si>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</si>
  <si>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</si>
  <si>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</si>
  <si>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</si>
  <si>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</si>
  <si>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</si>
  <si>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</si>
  <si>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</si>
  <si>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</si>
  <si>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</si>
  <si>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</si>
  <si>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</si>
  <si>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</si>
  <si>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</si>
  <si>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</si>
  <si>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</si>
  <si>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</si>
  <si>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</si>
  <si>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</si>
  <si>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</si>
  <si>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</si>
  <si>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</si>
  <si>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</si>
  <si>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</si>
  <si>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</si>
  <si>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</si>
  <si>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</si>
  <si>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</si>
  <si>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</si>
  <si>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</si>
  <si>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</si>
  <si>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</si>
  <si>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</si>
  <si>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</si>
  <si>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</si>
  <si>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</si>
  <si>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</si>
  <si>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</si>
  <si>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</si>
  <si>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</si>
  <si>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</si>
  <si>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</si>
  <si>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</si>
  <si>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</si>
  <si>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</si>
  <si>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</si>
  <si>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</si>
  <si>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</si>
  <si>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</si>
  <si>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</si>
  <si>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</si>
  <si>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</si>
  <si>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</si>
  <si>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</si>
  <si>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</si>
  <si>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</si>
  <si>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</si>
  <si>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</si>
  <si>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</si>
  <si>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</si>
  <si>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</si>
  <si>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</si>
  <si>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</si>
  <si>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</si>
  <si>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</si>
  <si>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</si>
  <si>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</si>
  <si>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</si>
  <si>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</si>
  <si>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</si>
  <si>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</si>
  <si>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</si>
  <si>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</si>
  <si>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</si>
  <si>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</si>
  <si>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</si>
  <si>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</si>
  <si>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</si>
  <si>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</si>
  <si>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</si>
  <si>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</si>
  <si>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</si>
  <si>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</si>
  <si>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</si>
  <si>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</si>
  <si>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</si>
  <si>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</si>
  <si>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</si>
  <si>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</si>
  <si>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</si>
  <si>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</si>
  <si>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</si>
  <si>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</si>
  <si>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</si>
  <si>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</si>
  <si>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</si>
  <si>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</si>
  <si>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</si>
  <si>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</si>
  <si>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</si>
  <si>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</si>
  <si>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</si>
  <si>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</si>
  <si>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</si>
  <si>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</si>
  <si>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</si>
  <si>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</si>
  <si>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</si>
  <si>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</si>
  <si>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</si>
  <si>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</si>
  <si>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</si>
  <si>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</si>
  <si>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</si>
  <si>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</si>
  <si>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</si>
  <si>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</si>
  <si>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</si>
  <si>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</si>
  <si>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</si>
  <si>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</si>
  <si>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</si>
  <si>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</si>
  <si>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</si>
  <si>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</si>
  <si>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</si>
  <si>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</si>
  <si>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</si>
  <si>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</si>
  <si>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</si>
  <si>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</si>
  <si>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</si>
  <si>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</si>
  <si>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</si>
  <si>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</si>
  <si>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</si>
  <si>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</si>
  <si>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</si>
  <si>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</si>
  <si>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</si>
  <si>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</si>
  <si>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</si>
  <si>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</si>
  <si>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</si>
  <si>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</si>
  <si>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</si>
  <si>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</si>
  <si>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</si>
  <si>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</si>
  <si>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</si>
  <si>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</si>
  <si>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</si>
  <si>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</si>
  <si>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</si>
  <si>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</si>
  <si>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</si>
  <si>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</si>
  <si>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</si>
  <si>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</si>
  <si>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</si>
  <si>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</si>
  <si>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</si>
  <si>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</si>
  <si>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</si>
  <si>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</si>
  <si>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</si>
  <si>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</si>
  <si>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ТЮМЕНСКАЯ ОБЛАСТЬ</t>
  </si>
  <si>
    <t>ЧЕЛЯБИНСКАЯ ОБЛАСТЬ</t>
  </si>
  <si>
    <t>НОВОСИБИРСКАЯ ОБЛАСТЬ</t>
  </si>
  <si>
    <t>НИЖЕГОРОДСКАЯ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</si>
  <si>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</si>
  <si>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</si>
  <si>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</si>
  <si>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</si>
  <si>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ОРЕНБУРГСКАЯ ОБЛАСТЬ</t>
  </si>
  <si>
    <t>ВОЛОГОДСКАЯ ОБЛАСТЬ</t>
  </si>
  <si>
    <t>ТВЕРСКАЯ ОБЛАСТЬ</t>
  </si>
  <si>
    <t>САРАТОВСКАЯ ОБЛАСТЬ</t>
  </si>
  <si>
    <t>РЕСПУБЛИКА ДАГЕСТАН</t>
  </si>
  <si>
    <t>КРАСНОДАРСКИЙ КРАЙ</t>
  </si>
  <si>
    <t>ИРКУТСКАЯ ОБЛАСТЬ</t>
  </si>
  <si>
    <t>ОМСКАЯ ОБЛАСТЬ</t>
  </si>
  <si>
    <t>ПЕРМСКИЙ КРАЙ</t>
  </si>
  <si>
    <t>КАЛУЖСКАЯ ОБЛАСТЬ</t>
  </si>
  <si>
    <t>ИВАНОВСКАЯ ОБЛАСТЬ</t>
  </si>
  <si>
    <t>КИРОВСКАЯ ОБЛАСТЬ</t>
  </si>
  <si>
    <t>РЕСПУБЛИКА КОМИ</t>
  </si>
  <si>
    <t>РЕСПУБЛИКА САХА(ЯКУТИЯ)</t>
  </si>
  <si>
    <t>КАЛИНИНГРАДСКАЯ ОБЛАСТЬ</t>
  </si>
  <si>
    <t>ОРЛОВСКАЯ ОБЛАСТЬ</t>
  </si>
  <si>
    <t>TURNOVER, by Execution Method, Instrument</t>
  </si>
  <si>
    <t>Millions of U.S. Dollars</t>
  </si>
  <si>
    <t>Execution Method</t>
  </si>
  <si>
    <t>Other</t>
  </si>
  <si>
    <t>Interdealer</t>
  </si>
  <si>
    <t>Customer</t>
  </si>
  <si>
    <t>Electronic Broking</t>
  </si>
  <si>
    <t>Exchange</t>
  </si>
  <si>
    <t>Electronic Trading Systems</t>
  </si>
  <si>
    <t>Voice Broker</t>
  </si>
  <si>
    <t>Total</t>
  </si>
  <si>
    <t>Direct</t>
  </si>
  <si>
    <t>Systems</t>
  </si>
  <si>
    <t>Single</t>
  </si>
  <si>
    <t>Multi</t>
  </si>
  <si>
    <t>INSTRUMENT</t>
  </si>
  <si>
    <t xml:space="preserve">     Spot transactions</t>
  </si>
  <si>
    <t xml:space="preserve">     Outright forwards</t>
  </si>
  <si>
    <t xml:space="preserve">     Foreign exchange swaps</t>
  </si>
  <si>
    <t xml:space="preserve">     FX options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</si>
  <si>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</si>
  <si>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</si>
  <si>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</si>
  <si>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</si>
  <si>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</si>
  <si>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Table B1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</si>
  <si>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</si>
  <si>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</si>
  <si>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</si>
  <si>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</si>
  <si>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</si>
  <si>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</si>
  <si>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</si>
  <si>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</si>
  <si>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</si>
  <si>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</si>
  <si>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</si>
  <si>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</si>
  <si>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</si>
  <si>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</si>
  <si>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</si>
  <si>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</si>
  <si>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</si>
  <si>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</si>
  <si>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</si>
  <si>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</si>
  <si>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</si>
  <si>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</si>
  <si>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</si>
  <si>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</si>
  <si>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</si>
  <si>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</si>
  <si>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</si>
  <si>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 xml:space="preserve">         local</t>
  </si>
  <si>
    <t xml:space="preserve">         cross-border</t>
  </si>
  <si>
    <t>TOTAL SPOT</t>
  </si>
  <si>
    <t>OUTRIGHT FORWARDS</t>
  </si>
  <si>
    <t>TOTAL OUTRIGHT FORWARDS</t>
  </si>
  <si>
    <t>FOREIGN EXCHANGE SWAPS</t>
  </si>
  <si>
    <t>TOTAL FOREIGN EXCHANGE SWAPS</t>
  </si>
  <si>
    <t>CURRENCY SWAPS</t>
  </si>
  <si>
    <t>TOTAL CURRENCY SWAPS</t>
  </si>
  <si>
    <t>OTC OPTIONS</t>
  </si>
  <si>
    <r>
      <t xml:space="preserve">1 </t>
    </r>
    <r>
      <rPr>
        <sz val="11"/>
        <rFont val="Arial"/>
        <family val="2"/>
      </rPr>
      <t>T</t>
    </r>
    <r>
      <rPr>
        <sz val="11"/>
        <rFont val="Arial"/>
        <family val="2"/>
      </rPr>
      <t xml:space="preserve">otal Spot, Outright forwards, FX swaps, currency swaps and OTC options as well as their corresponding counterparty breakdowns should be consistent with the amounts reported in table A3. </t>
    </r>
  </si>
  <si>
    <t>V1</t>
  </si>
  <si>
    <t>V2</t>
  </si>
  <si>
    <t>2</t>
  </si>
  <si>
    <t>3</t>
  </si>
  <si>
    <t>4</t>
  </si>
  <si>
    <t>6</t>
  </si>
  <si>
    <t>7</t>
  </si>
  <si>
    <t>8</t>
  </si>
  <si>
    <t>9</t>
  </si>
  <si>
    <t>71</t>
  </si>
  <si>
    <t>72</t>
  </si>
  <si>
    <t>1. Spot transactions</t>
  </si>
  <si>
    <t>1. local</t>
  </si>
  <si>
    <t>2. cross-border</t>
  </si>
  <si>
    <t>3. FO</t>
  </si>
  <si>
    <t>4. client</t>
  </si>
  <si>
    <t>5. exchange</t>
  </si>
  <si>
    <t>2. Outright forwards</t>
  </si>
  <si>
    <t>3. Foreign exchange swaps</t>
  </si>
  <si>
    <t>4. FX options</t>
  </si>
  <si>
    <t>Структура оборота валют по процентным контрактам в одной валюте в апреле 2012 года (млн.долл. США)</t>
  </si>
  <si>
    <t>Таблица B1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</si>
  <si>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</si>
  <si>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</si>
  <si>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</si>
  <si>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 и "плавающая на плавающую".</t>
    </r>
  </si>
  <si>
    <r>
      <t>3</t>
    </r>
    <r>
      <rPr>
        <i/>
        <sz val="10"/>
        <rFont val="Times New Roman"/>
        <family val="1"/>
      </rPr>
      <t xml:space="preserve"> Процентный своп - комбинация двух сделок по обмену процетными платежами.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</si>
  <si>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 процентными свопами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</si>
  <si>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Учитываются только межбанковские операции. </t>
    </r>
  </si>
  <si>
    <t>Таблица С</t>
  </si>
  <si>
    <t>Структура оборота внутреннего валютного рынка по методу исполнения сделок в апреле 2012 года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</si>
  <si>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</si>
  <si>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</si>
  <si>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</si>
  <si>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</si>
  <si>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</si>
  <si>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</si>
  <si>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</si>
  <si>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</si>
  <si>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</si>
  <si>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</si>
  <si>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</si>
  <si>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</si>
  <si>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r>
      <t>с прочими финансовыми организациями</t>
    </r>
    <r>
      <rPr>
        <vertAlign val="superscript"/>
        <sz val="11"/>
        <rFont val="Arial"/>
        <family val="2"/>
        <charset val="204"/>
      </rPr>
      <t>2</t>
    </r>
  </si>
  <si>
    <t xml:space="preserve">         российские</t>
  </si>
  <si>
    <t xml:space="preserve">         зарубежные</t>
  </si>
  <si>
    <r>
      <t xml:space="preserve">1 </t>
    </r>
    <r>
      <rPr>
        <sz val="11"/>
        <rFont val="Arial"/>
        <family val="2"/>
      </rPr>
      <t>Сумма значений оборота по колонкам "всего" таблиц "А3" и "А7".
2. В том числе с кредитными организациями - нереспондентами.</t>
    </r>
  </si>
  <si>
    <t>Cтруктура межбанковского оборота сделок с процентными деривативами по используемой плавающей ставке 
в апреле 2012 года
(млн. долл. США)</t>
  </si>
  <si>
    <t>Тип процентного дериватива</t>
  </si>
  <si>
    <t>Наименование используемой ставки</t>
  </si>
  <si>
    <t>EUR EURIBOR</t>
  </si>
  <si>
    <t>EUR LIBOR</t>
  </si>
  <si>
    <t>RUB MOSPRIME</t>
  </si>
  <si>
    <t>RUB RUONIA</t>
  </si>
  <si>
    <t>USD LIBOR</t>
  </si>
  <si>
    <t>1. Учитываются только межбанковские операции.</t>
  </si>
  <si>
    <t xml:space="preserve">2. При расчете величины оборота учитывается только одно из двух плечей, входящих в сделку процентный своп. </t>
  </si>
  <si>
    <t>3. По операциям процентный своп в двух валютах с типом обмена ставок плавалющая/плавающая (CS float/float) оборот по каждой сделке учитывается дважды в соответствии с используемыми в сделке ставками.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</si>
  <si>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</si>
  <si>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 в апреле 2012 года</t>
  </si>
  <si>
    <t>Срок</t>
  </si>
  <si>
    <t>&lt;1Y</t>
  </si>
  <si>
    <t>1Y-5Y</t>
  </si>
  <si>
    <t>&gt;5Y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</si>
</sst>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3" formatCode="0.0"/>
    <numFmt numFmtId="214" formatCode="0.0%"/>
    <numFmt numFmtId="219" formatCode="_-* #,##0.0_р_._-;\-* #,##0.0_р_._-;_-* &quot;-&quot;??_р_._-;_-@_-"/>
  </numFmts>
  <fonts count="124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Arial"/>
      <family val="2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vertAlign val="superscript"/>
      <sz val="11"/>
      <name val="Arial"/>
      <family val="2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9"/>
      <name val="Helvetica 65"/>
      <charset val="204"/>
    </font>
    <font>
      <sz val="8"/>
      <name val="Helvetica 65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93" fillId="0" borderId="0"/>
    <xf numFmtId="0" fontId="93" fillId="0" borderId="0"/>
    <xf numFmtId="0" fontId="28" fillId="0" borderId="0"/>
    <xf numFmtId="0" fontId="93" fillId="0" borderId="0"/>
    <xf numFmtId="0" fontId="93" fillId="0" borderId="0"/>
    <xf numFmtId="0" fontId="101" fillId="0" borderId="0"/>
    <xf numFmtId="0" fontId="86" fillId="0" borderId="0"/>
    <xf numFmtId="0" fontId="85" fillId="0" borderId="0"/>
    <xf numFmtId="0" fontId="86" fillId="0" borderId="0"/>
    <xf numFmtId="0" fontId="101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78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3" xfId="0" applyFont="1" applyFill="1" applyBorder="1" applyAlignment="1">
      <alignment horizontal="centerContinuous" vertical="center" wrapText="1"/>
    </xf>
    <xf numFmtId="0" fontId="12" fillId="2" borderId="4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2" fillId="2" borderId="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14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4" fillId="2" borderId="12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21" fillId="3" borderId="16" xfId="0" applyNumberFormat="1" applyFont="1" applyFill="1" applyBorder="1" applyAlignment="1" applyProtection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0" fontId="36" fillId="2" borderId="0" xfId="0" applyFont="1" applyFill="1"/>
    <xf numFmtId="3" fontId="21" fillId="2" borderId="21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7" fillId="2" borderId="0" xfId="0" applyNumberFormat="1" applyFont="1" applyFill="1" applyAlignment="1">
      <alignment horizontal="left" vertical="center"/>
    </xf>
    <xf numFmtId="0" fontId="38" fillId="2" borderId="0" xfId="0" quotePrefix="1" applyFont="1" applyFill="1" applyAlignment="1">
      <alignment horizontal="left" vertical="center"/>
    </xf>
    <xf numFmtId="0" fontId="38" fillId="2" borderId="0" xfId="0" quotePrefix="1" applyFont="1" applyFill="1" applyBorder="1" applyAlignment="1">
      <alignment horizontal="left" vertical="center"/>
    </xf>
    <xf numFmtId="0" fontId="39" fillId="2" borderId="0" xfId="0" applyFont="1" applyFill="1" applyAlignment="1">
      <alignment vertical="center"/>
    </xf>
    <xf numFmtId="3" fontId="21" fillId="2" borderId="22" xfId="0" applyNumberFormat="1" applyFont="1" applyFill="1" applyBorder="1" applyAlignment="1" applyProtection="1">
      <alignment horizontal="center" vertical="center"/>
      <protection locked="0"/>
    </xf>
    <xf numFmtId="3" fontId="21" fillId="2" borderId="23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3" fontId="38" fillId="2" borderId="0" xfId="0" quotePrefix="1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3" fontId="39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Continuous" vertical="center"/>
    </xf>
    <xf numFmtId="0" fontId="41" fillId="2" borderId="0" xfId="0" quotePrefix="1" applyFont="1" applyFill="1" applyAlignment="1">
      <alignment vertical="center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2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9" fillId="2" borderId="3" xfId="0" applyFont="1" applyFill="1" applyBorder="1" applyAlignment="1" applyProtection="1">
      <alignment horizontal="centerContinuous" wrapText="1"/>
      <protection locked="0"/>
    </xf>
    <xf numFmtId="0" fontId="9" fillId="2" borderId="3" xfId="0" applyFont="1" applyFill="1" applyBorder="1" applyAlignment="1" applyProtection="1">
      <alignment horizontal="centerContinuous" vertical="center" wrapText="1"/>
      <protection locked="0"/>
    </xf>
    <xf numFmtId="0" fontId="12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9" fillId="2" borderId="8" xfId="0" applyFont="1" applyFill="1" applyBorder="1" applyAlignment="1" applyProtection="1">
      <alignment horizontal="centerContinuous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10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</xf>
    <xf numFmtId="3" fontId="39" fillId="2" borderId="0" xfId="0" applyNumberFormat="1" applyFont="1" applyFill="1" applyAlignment="1">
      <alignment horizontal="left" vertical="center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9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20" xfId="0" applyFont="1" applyFill="1" applyBorder="1" applyAlignment="1">
      <alignment vertical="center" textRotation="90" wrapText="1"/>
    </xf>
    <xf numFmtId="0" fontId="9" fillId="2" borderId="27" xfId="0" applyFont="1" applyFill="1" applyBorder="1" applyAlignment="1">
      <alignment vertical="center" textRotation="90" wrapText="1"/>
    </xf>
    <xf numFmtId="0" fontId="34" fillId="2" borderId="9" xfId="0" applyFont="1" applyFill="1" applyBorder="1" applyAlignment="1">
      <alignment horizontal="center" vertical="center"/>
    </xf>
    <xf numFmtId="3" fontId="37" fillId="2" borderId="0" xfId="0" applyNumberFormat="1" applyFont="1" applyFill="1" applyAlignment="1">
      <alignment horizontal="centerContinuous" vertical="center"/>
    </xf>
    <xf numFmtId="0" fontId="49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34" fillId="2" borderId="9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vertical="center"/>
      <protection locked="0"/>
    </xf>
    <xf numFmtId="208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16" xfId="0" applyNumberFormat="1" applyFont="1" applyFill="1" applyBorder="1" applyAlignment="1" applyProtection="1">
      <alignment horizontal="center" vertical="center"/>
      <protection locked="0"/>
    </xf>
    <xf numFmtId="208" fontId="21" fillId="2" borderId="28" xfId="0" applyNumberFormat="1" applyFont="1" applyFill="1" applyBorder="1" applyAlignment="1" applyProtection="1">
      <alignment horizontal="center" vertical="center"/>
      <protection locked="0"/>
    </xf>
    <xf numFmtId="208" fontId="21" fillId="2" borderId="22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3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8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9" fillId="2" borderId="0" xfId="5" applyFont="1" applyFill="1" applyAlignment="1">
      <alignment vertical="center"/>
    </xf>
    <xf numFmtId="3" fontId="39" fillId="2" borderId="0" xfId="5" applyNumberFormat="1" applyFont="1" applyFill="1" applyAlignment="1">
      <alignment vertical="center"/>
    </xf>
    <xf numFmtId="0" fontId="41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5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8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3" fillId="2" borderId="0" xfId="5" applyFont="1" applyFill="1" applyAlignment="1">
      <alignment vertical="center"/>
    </xf>
    <xf numFmtId="0" fontId="9" fillId="2" borderId="2" xfId="5" applyFont="1" applyFill="1" applyBorder="1" applyAlignment="1">
      <alignment horizontal="centerContinuous" vertical="center" wrapText="1"/>
    </xf>
    <xf numFmtId="0" fontId="9" fillId="2" borderId="3" xfId="5" applyFont="1" applyFill="1" applyBorder="1" applyAlignment="1">
      <alignment horizontal="centerContinuous" wrapText="1"/>
    </xf>
    <xf numFmtId="0" fontId="9" fillId="2" borderId="3" xfId="5" applyFont="1" applyFill="1" applyBorder="1" applyAlignment="1">
      <alignment horizontal="centerContinuous" vertical="center" wrapText="1"/>
    </xf>
    <xf numFmtId="0" fontId="12" fillId="2" borderId="4" xfId="5" applyFont="1" applyFill="1" applyBorder="1" applyAlignment="1">
      <alignment horizontal="centerContinuous" vertical="center"/>
    </xf>
    <xf numFmtId="0" fontId="12" fillId="2" borderId="5" xfId="5" applyFont="1" applyFill="1" applyBorder="1" applyAlignment="1">
      <alignment horizontal="centerContinuous" vertical="center"/>
    </xf>
    <xf numFmtId="0" fontId="9" fillId="2" borderId="5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6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7" xfId="5" applyFont="1" applyFill="1" applyBorder="1" applyAlignment="1">
      <alignment horizontal="centerContinuous" vertical="center" wrapText="1"/>
    </xf>
    <xf numFmtId="0" fontId="9" fillId="2" borderId="8" xfId="5" applyFont="1" applyFill="1" applyBorder="1" applyAlignment="1">
      <alignment horizontal="centerContinuous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0" fontId="10" fillId="2" borderId="10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2" xfId="5" applyFont="1" applyFill="1" applyBorder="1" applyAlignment="1" applyProtection="1">
      <alignment horizontal="center" vertical="center"/>
    </xf>
    <xf numFmtId="0" fontId="12" fillId="2" borderId="12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6" xfId="5" applyNumberFormat="1" applyFont="1" applyFill="1" applyBorder="1" applyAlignment="1" applyProtection="1">
      <alignment horizontal="center" vertical="center"/>
      <protection locked="0"/>
    </xf>
    <xf numFmtId="208" fontId="21" fillId="2" borderId="16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10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7" xfId="5" applyFont="1" applyFill="1" applyBorder="1" applyAlignment="1">
      <alignment vertical="center"/>
    </xf>
    <xf numFmtId="0" fontId="12" fillId="2" borderId="8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8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2" fillId="2" borderId="19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3" fontId="34" fillId="2" borderId="19" xfId="0" applyNumberFormat="1" applyFont="1" applyFill="1" applyBorder="1" applyAlignment="1">
      <alignment vertical="center"/>
    </xf>
    <xf numFmtId="3" fontId="34" fillId="2" borderId="19" xfId="0" applyNumberFormat="1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41" fillId="2" borderId="0" xfId="0" quotePrefix="1" applyFont="1" applyFill="1" applyAlignment="1">
      <alignment vertical="center" wrapText="1"/>
    </xf>
    <xf numFmtId="0" fontId="37" fillId="2" borderId="0" xfId="0" applyFont="1" applyFill="1" applyAlignment="1">
      <alignment vertical="center"/>
    </xf>
    <xf numFmtId="0" fontId="41" fillId="2" borderId="0" xfId="0" quotePrefix="1" applyFont="1" applyFill="1" applyAlignment="1" applyProtection="1">
      <alignment vertical="center"/>
      <protection locked="0"/>
    </xf>
    <xf numFmtId="0" fontId="41" fillId="2" borderId="0" xfId="0" quotePrefix="1" applyFont="1" applyFill="1" applyAlignment="1" applyProtection="1">
      <alignment vertical="center" wrapText="1"/>
      <protection locked="0"/>
    </xf>
    <xf numFmtId="0" fontId="41" fillId="2" borderId="0" xfId="0" applyFont="1" applyFill="1" applyAlignment="1">
      <alignment vertical="center" wrapText="1"/>
    </xf>
    <xf numFmtId="0" fontId="50" fillId="4" borderId="0" xfId="2" applyFont="1" applyFill="1" applyAlignment="1">
      <alignment horizontal="right"/>
    </xf>
    <xf numFmtId="0" fontId="28" fillId="4" borderId="0" xfId="2" applyFill="1"/>
    <xf numFmtId="0" fontId="51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1" fillId="2" borderId="0" xfId="0" quotePrefix="1" applyFont="1" applyFill="1" applyBorder="1" applyAlignment="1">
      <alignment horizontal="right" vertical="center"/>
    </xf>
    <xf numFmtId="0" fontId="50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2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3" fillId="2" borderId="0" xfId="2" applyFont="1" applyFill="1"/>
    <xf numFmtId="0" fontId="51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0" fillId="2" borderId="30" xfId="2" applyFont="1" applyFill="1" applyBorder="1" applyAlignment="1">
      <alignment horizontal="right"/>
    </xf>
    <xf numFmtId="0" fontId="28" fillId="2" borderId="31" xfId="2" applyFill="1" applyBorder="1"/>
    <xf numFmtId="0" fontId="31" fillId="2" borderId="31" xfId="2" applyFont="1" applyFill="1" applyBorder="1" applyAlignment="1">
      <alignment horizontal="left"/>
    </xf>
    <xf numFmtId="0" fontId="32" fillId="2" borderId="32" xfId="2" applyFont="1" applyFill="1" applyBorder="1" applyAlignment="1">
      <alignment horizontal="center" vertical="center" wrapText="1"/>
    </xf>
    <xf numFmtId="0" fontId="50" fillId="2" borderId="33" xfId="2" applyFont="1" applyFill="1" applyBorder="1" applyAlignment="1">
      <alignment horizontal="right"/>
    </xf>
    <xf numFmtId="0" fontId="32" fillId="2" borderId="34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4" xfId="2" applyFill="1" applyBorder="1"/>
    <xf numFmtId="0" fontId="55" fillId="2" borderId="0" xfId="2" quotePrefix="1" applyFont="1" applyFill="1" applyBorder="1" applyAlignment="1">
      <alignment horizontal="left" vertical="center"/>
    </xf>
    <xf numFmtId="0" fontId="55" fillId="2" borderId="0" xfId="2" applyFont="1" applyFill="1" applyBorder="1" applyAlignment="1">
      <alignment horizontal="justify" vertical="center"/>
    </xf>
    <xf numFmtId="0" fontId="28" fillId="2" borderId="30" xfId="2" applyFill="1" applyBorder="1" applyAlignment="1" applyProtection="1">
      <alignment horizontal="center" vertical="center" wrapText="1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3" fontId="28" fillId="2" borderId="37" xfId="2" applyNumberFormat="1" applyFont="1" applyFill="1" applyBorder="1" applyAlignment="1" applyProtection="1">
      <alignment horizontal="center" vertical="center"/>
      <protection locked="0"/>
    </xf>
    <xf numFmtId="0" fontId="50" fillId="2" borderId="38" xfId="2" applyFont="1" applyFill="1" applyBorder="1" applyAlignment="1">
      <alignment horizontal="right"/>
    </xf>
    <xf numFmtId="0" fontId="28" fillId="2" borderId="39" xfId="2" applyFill="1" applyBorder="1"/>
    <xf numFmtId="0" fontId="28" fillId="2" borderId="40" xfId="2" applyFill="1" applyBorder="1"/>
    <xf numFmtId="0" fontId="52" fillId="2" borderId="0" xfId="2" applyFont="1" applyFill="1" applyBorder="1" applyAlignment="1">
      <alignment vertical="center"/>
    </xf>
    <xf numFmtId="1" fontId="57" fillId="2" borderId="0" xfId="0" quotePrefix="1" applyNumberFormat="1" applyFont="1" applyFill="1" applyAlignment="1">
      <alignment horizontal="right" vertical="center"/>
    </xf>
    <xf numFmtId="0" fontId="58" fillId="2" borderId="0" xfId="2" applyFont="1" applyFill="1" applyAlignment="1">
      <alignment vertical="center"/>
    </xf>
    <xf numFmtId="1" fontId="59" fillId="2" borderId="0" xfId="2" applyNumberFormat="1" applyFont="1" applyFill="1" applyAlignment="1">
      <alignment horizontal="right"/>
    </xf>
    <xf numFmtId="0" fontId="58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1" xfId="2" applyFill="1" applyBorder="1" applyAlignment="1" applyProtection="1">
      <alignment horizontal="center" vertical="center" wrapText="1"/>
      <protection locked="0"/>
    </xf>
    <xf numFmtId="3" fontId="33" fillId="4" borderId="41" xfId="1" quotePrefix="1" applyNumberFormat="1" applyFont="1" applyFill="1" applyBorder="1" applyAlignment="1" applyProtection="1">
      <alignment horizontal="center" vertical="center"/>
      <protection locked="0"/>
    </xf>
    <xf numFmtId="208" fontId="55" fillId="2" borderId="33" xfId="2" applyNumberFormat="1" applyFont="1" applyFill="1" applyBorder="1" applyAlignment="1">
      <alignment horizontal="right"/>
    </xf>
    <xf numFmtId="208" fontId="55" fillId="2" borderId="0" xfId="2" applyNumberFormat="1" applyFont="1" applyFill="1" applyBorder="1" applyAlignment="1">
      <alignment horizontal="right"/>
    </xf>
    <xf numFmtId="208" fontId="55" fillId="2" borderId="34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2" xfId="2" applyNumberFormat="1" applyFont="1" applyFill="1" applyBorder="1" applyAlignment="1" applyProtection="1">
      <alignment horizontal="center" vertical="center"/>
      <protection locked="0"/>
    </xf>
    <xf numFmtId="0" fontId="61" fillId="2" borderId="43" xfId="2" applyFont="1" applyFill="1" applyBorder="1" applyAlignment="1">
      <alignment horizontal="center" vertical="center" wrapText="1"/>
    </xf>
    <xf numFmtId="0" fontId="61" fillId="2" borderId="44" xfId="2" applyFont="1" applyFill="1" applyBorder="1" applyAlignment="1">
      <alignment horizontal="center" vertical="center" wrapText="1"/>
    </xf>
    <xf numFmtId="0" fontId="61" fillId="2" borderId="45" xfId="2" applyFont="1" applyFill="1" applyBorder="1" applyAlignment="1">
      <alignment horizontal="center" vertical="center" wrapText="1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3" fontId="28" fillId="2" borderId="49" xfId="2" applyNumberFormat="1" applyFont="1" applyFill="1" applyBorder="1" applyAlignment="1" applyProtection="1">
      <alignment horizontal="center" vertical="center"/>
      <protection locked="0"/>
    </xf>
    <xf numFmtId="0" fontId="61" fillId="2" borderId="0" xfId="2" applyFont="1" applyFill="1" applyBorder="1" applyAlignment="1">
      <alignment horizontal="justify"/>
    </xf>
    <xf numFmtId="0" fontId="61" fillId="2" borderId="0" xfId="2" applyFont="1" applyFill="1" applyBorder="1"/>
    <xf numFmtId="0" fontId="29" fillId="2" borderId="0" xfId="2" applyFont="1" applyFill="1" applyBorder="1" applyAlignment="1"/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2" fillId="2" borderId="9" xfId="0" quotePrefix="1" applyFont="1" applyFill="1" applyBorder="1" applyAlignment="1">
      <alignment horizontal="center" vertical="center"/>
    </xf>
    <xf numFmtId="0" fontId="46" fillId="2" borderId="0" xfId="0" quotePrefix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6" fillId="2" borderId="0" xfId="2" quotePrefix="1" applyFont="1" applyFill="1" applyBorder="1" applyAlignment="1">
      <alignment horizontal="left"/>
    </xf>
    <xf numFmtId="0" fontId="40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2" xfId="2" applyNumberFormat="1" applyFont="1" applyFill="1" applyBorder="1" applyAlignment="1" applyProtection="1">
      <alignment horizontal="center" vertical="center"/>
      <protection locked="0"/>
    </xf>
    <xf numFmtId="0" fontId="55" fillId="2" borderId="0" xfId="2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4" fillId="4" borderId="19" xfId="0" applyFont="1" applyFill="1" applyBorder="1" applyAlignment="1">
      <alignment horizontal="center" vertical="center"/>
    </xf>
    <xf numFmtId="0" fontId="34" fillId="4" borderId="19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</xf>
    <xf numFmtId="3" fontId="12" fillId="2" borderId="29" xfId="0" applyNumberFormat="1" applyFont="1" applyFill="1" applyBorder="1" applyAlignment="1" applyProtection="1">
      <alignment horizontal="center" vertical="center"/>
    </xf>
    <xf numFmtId="3" fontId="21" fillId="2" borderId="29" xfId="0" applyNumberFormat="1" applyFont="1" applyFill="1" applyBorder="1" applyAlignment="1" applyProtection="1">
      <alignment horizontal="center" vertical="center"/>
      <protection locked="0"/>
    </xf>
    <xf numFmtId="3" fontId="21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50" xfId="2" applyFont="1" applyFill="1" applyBorder="1" applyAlignment="1" applyProtection="1">
      <alignment horizontal="center" vertical="center" wrapText="1"/>
      <protection locked="0"/>
    </xf>
    <xf numFmtId="0" fontId="28" fillId="2" borderId="30" xfId="2" applyFont="1" applyFill="1" applyBorder="1" applyAlignment="1" applyProtection="1">
      <alignment horizontal="center" vertical="center" wrapText="1"/>
      <protection locked="0"/>
    </xf>
    <xf numFmtId="9" fontId="33" fillId="2" borderId="51" xfId="13" applyFont="1" applyFill="1" applyBorder="1" applyAlignment="1" applyProtection="1">
      <alignment horizontal="center" vertical="center"/>
      <protection locked="0"/>
    </xf>
    <xf numFmtId="0" fontId="28" fillId="2" borderId="32" xfId="2" applyFont="1" applyFill="1" applyBorder="1" applyAlignment="1" applyProtection="1">
      <alignment horizontal="center" vertical="center" wrapText="1"/>
      <protection locked="0"/>
    </xf>
    <xf numFmtId="212" fontId="21" fillId="2" borderId="16" xfId="0" applyNumberFormat="1" applyFont="1" applyFill="1" applyBorder="1" applyAlignment="1" applyProtection="1">
      <alignment horizontal="center" vertical="center"/>
      <protection locked="0"/>
    </xf>
    <xf numFmtId="210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7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9" fillId="4" borderId="0" xfId="0" applyNumberFormat="1" applyFont="1" applyFill="1" applyAlignment="1" applyProtection="1">
      <alignment horizontal="right" vertical="center"/>
      <protection locked="0"/>
    </xf>
    <xf numFmtId="0" fontId="41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3" fillId="2" borderId="52" xfId="13" applyNumberFormat="1" applyFont="1" applyFill="1" applyBorder="1" applyAlignment="1" applyProtection="1">
      <alignment horizontal="center" vertical="center"/>
      <protection locked="0"/>
    </xf>
    <xf numFmtId="212" fontId="21" fillId="2" borderId="25" xfId="5" applyNumberFormat="1" applyFont="1" applyFill="1" applyBorder="1" applyAlignment="1" applyProtection="1">
      <alignment horizontal="center" vertical="center"/>
      <protection locked="0"/>
    </xf>
    <xf numFmtId="212" fontId="21" fillId="2" borderId="25" xfId="0" applyNumberFormat="1" applyFont="1" applyFill="1" applyBorder="1" applyAlignment="1" applyProtection="1">
      <alignment horizontal="center" vertical="center"/>
      <protection locked="0"/>
    </xf>
    <xf numFmtId="212" fontId="21" fillId="2" borderId="20" xfId="0" applyNumberFormat="1" applyFont="1" applyFill="1" applyBorder="1" applyAlignment="1" applyProtection="1">
      <alignment horizontal="center" vertical="center"/>
      <protection locked="0"/>
    </xf>
    <xf numFmtId="9" fontId="21" fillId="2" borderId="0" xfId="13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6" fillId="2" borderId="0" xfId="2" applyFont="1" applyFill="1" applyBorder="1" applyAlignment="1">
      <alignment horizontal="left" vertical="center"/>
    </xf>
    <xf numFmtId="0" fontId="28" fillId="2" borderId="41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7" fillId="0" borderId="0" xfId="0" applyFont="1" applyAlignment="1">
      <alignment horizontal="center" wrapText="1"/>
    </xf>
    <xf numFmtId="0" fontId="68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68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vertical="center"/>
    </xf>
    <xf numFmtId="0" fontId="9" fillId="2" borderId="54" xfId="0" applyFont="1" applyFill="1" applyBorder="1" applyAlignment="1">
      <alignment vertical="center" textRotation="90" wrapText="1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6" xfId="0" applyNumberFormat="1" applyFont="1" applyFill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2" borderId="57" xfId="5" applyNumberFormat="1" applyFont="1" applyFill="1" applyBorder="1" applyAlignment="1" applyProtection="1">
      <alignment horizontal="center" vertical="center"/>
      <protection locked="0"/>
    </xf>
    <xf numFmtId="3" fontId="21" fillId="2" borderId="57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79" fillId="2" borderId="0" xfId="0" applyFont="1" applyFill="1" applyBorder="1" applyAlignment="1">
      <alignment vertical="center"/>
    </xf>
    <xf numFmtId="0" fontId="80" fillId="2" borderId="0" xfId="0" applyFont="1" applyFill="1" applyBorder="1" applyAlignment="1">
      <alignment vertical="center"/>
    </xf>
    <xf numFmtId="0" fontId="44" fillId="0" borderId="0" xfId="0" quotePrefix="1" applyFont="1" applyFill="1" applyAlignment="1">
      <alignment vertical="center" wrapText="1"/>
    </xf>
    <xf numFmtId="0" fontId="68" fillId="0" borderId="0" xfId="0" applyFont="1" applyAlignment="1">
      <alignment horizontal="center" vertical="center"/>
    </xf>
    <xf numFmtId="0" fontId="9" fillId="2" borderId="58" xfId="5" applyFont="1" applyFill="1" applyBorder="1" applyAlignment="1">
      <alignment horizontal="centerContinuous" vertical="center" wrapText="1"/>
    </xf>
    <xf numFmtId="0" fontId="9" fillId="2" borderId="4" xfId="0" applyFont="1" applyFill="1" applyBorder="1" applyAlignment="1">
      <alignment horizontal="centerContinuous" vertical="center"/>
    </xf>
    <xf numFmtId="0" fontId="9" fillId="2" borderId="59" xfId="0" applyFont="1" applyFill="1" applyBorder="1" applyAlignment="1">
      <alignment horizontal="centerContinuous" vertical="center" wrapText="1"/>
    </xf>
    <xf numFmtId="3" fontId="84" fillId="0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2" fillId="2" borderId="4" xfId="5" applyFont="1" applyFill="1" applyBorder="1" applyAlignment="1">
      <alignment horizontal="center" vertical="center"/>
    </xf>
    <xf numFmtId="0" fontId="12" fillId="2" borderId="6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top"/>
    </xf>
    <xf numFmtId="9" fontId="0" fillId="0" borderId="9" xfId="13" applyNumberFormat="1" applyFont="1" applyBorder="1" applyAlignment="1">
      <alignment horizontal="center" vertical="top"/>
    </xf>
    <xf numFmtId="0" fontId="85" fillId="0" borderId="0" xfId="10"/>
    <xf numFmtId="9" fontId="85" fillId="0" borderId="0" xfId="13" applyFont="1" applyFill="1" applyBorder="1"/>
    <xf numFmtId="0" fontId="85" fillId="0" borderId="0" xfId="10" applyFill="1" applyBorder="1"/>
    <xf numFmtId="10" fontId="88" fillId="0" borderId="0" xfId="13" applyNumberFormat="1" applyFont="1" applyFill="1" applyBorder="1" applyAlignment="1">
      <alignment horizontal="right" wrapText="1"/>
    </xf>
    <xf numFmtId="0" fontId="88" fillId="0" borderId="0" xfId="11" applyFont="1" applyFill="1" applyBorder="1" applyAlignment="1">
      <alignment horizontal="left" wrapText="1"/>
    </xf>
    <xf numFmtId="9" fontId="88" fillId="0" borderId="0" xfId="13" applyFont="1" applyFill="1" applyBorder="1" applyAlignment="1">
      <alignment horizontal="right" wrapText="1"/>
    </xf>
    <xf numFmtId="9" fontId="88" fillId="0" borderId="9" xfId="13" applyFont="1" applyFill="1" applyBorder="1" applyAlignment="1">
      <alignment horizontal="center"/>
    </xf>
    <xf numFmtId="0" fontId="88" fillId="0" borderId="9" xfId="11" applyFont="1" applyFill="1" applyBorder="1" applyAlignment="1">
      <alignment horizontal="center"/>
    </xf>
    <xf numFmtId="10" fontId="85" fillId="0" borderId="0" xfId="13" applyNumberFormat="1" applyFont="1" applyFill="1" applyBorder="1"/>
    <xf numFmtId="10" fontId="88" fillId="0" borderId="9" xfId="13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7" fillId="2" borderId="0" xfId="0" applyFont="1" applyFill="1" applyBorder="1" applyAlignment="1">
      <alignment vertical="center"/>
    </xf>
    <xf numFmtId="3" fontId="77" fillId="2" borderId="19" xfId="0" applyNumberFormat="1" applyFont="1" applyFill="1" applyBorder="1" applyAlignment="1" applyProtection="1">
      <alignment horizontal="center" vertical="center"/>
      <protection locked="0"/>
    </xf>
    <xf numFmtId="0" fontId="89" fillId="2" borderId="0" xfId="0" applyFont="1" applyFill="1" applyBorder="1" applyAlignment="1">
      <alignment vertical="center"/>
    </xf>
    <xf numFmtId="3" fontId="34" fillId="0" borderId="19" xfId="0" applyNumberFormat="1" applyFont="1" applyFill="1" applyBorder="1" applyAlignment="1">
      <alignment horizontal="center" vertical="center"/>
    </xf>
    <xf numFmtId="3" fontId="90" fillId="0" borderId="19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3" fontId="34" fillId="2" borderId="19" xfId="0" applyNumberFormat="1" applyFont="1" applyFill="1" applyBorder="1" applyAlignment="1" applyProtection="1">
      <alignment horizontal="center" vertical="center"/>
      <protection locked="0"/>
    </xf>
    <xf numFmtId="3" fontId="34" fillId="2" borderId="16" xfId="0" applyNumberFormat="1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0" xfId="0" quotePrefix="1" applyFont="1" applyFill="1" applyBorder="1" applyAlignment="1" applyProtection="1">
      <alignment vertical="center"/>
      <protection locked="0"/>
    </xf>
    <xf numFmtId="3" fontId="91" fillId="0" borderId="19" xfId="0" applyNumberFormat="1" applyFont="1" applyFill="1" applyBorder="1" applyAlignment="1">
      <alignment horizontal="center" vertical="center"/>
    </xf>
    <xf numFmtId="9" fontId="87" fillId="0" borderId="0" xfId="13" applyFont="1" applyFill="1" applyBorder="1" applyAlignment="1">
      <alignment horizontal="left" wrapText="1"/>
    </xf>
    <xf numFmtId="0" fontId="94" fillId="0" borderId="0" xfId="6" applyFont="1" applyAlignment="1">
      <alignment horizontal="left" vertical="center"/>
    </xf>
    <xf numFmtId="3" fontId="60" fillId="0" borderId="0" xfId="6" applyNumberFormat="1" applyFont="1" applyAlignment="1">
      <alignment horizontal="centerContinuous" vertical="center"/>
    </xf>
    <xf numFmtId="3" fontId="95" fillId="0" borderId="0" xfId="6" applyNumberFormat="1" applyFont="1" applyAlignment="1">
      <alignment horizontal="centerContinuous" vertical="center"/>
    </xf>
    <xf numFmtId="0" fontId="60" fillId="0" borderId="0" xfId="6" applyFont="1"/>
    <xf numFmtId="0" fontId="96" fillId="0" borderId="0" xfId="6" applyFont="1" applyAlignment="1">
      <alignment horizontal="left" vertical="center"/>
    </xf>
    <xf numFmtId="3" fontId="60" fillId="0" borderId="0" xfId="6" applyNumberFormat="1" applyFont="1" applyAlignment="1">
      <alignment horizontal="left" vertical="center"/>
    </xf>
    <xf numFmtId="0" fontId="94" fillId="0" borderId="0" xfId="6" applyFont="1" applyAlignment="1">
      <alignment horizontal="center" vertical="center"/>
    </xf>
    <xf numFmtId="3" fontId="96" fillId="0" borderId="12" xfId="6" applyNumberFormat="1" applyFont="1" applyBorder="1" applyAlignment="1">
      <alignment vertical="center"/>
    </xf>
    <xf numFmtId="3" fontId="96" fillId="0" borderId="2" xfId="6" applyNumberFormat="1" applyFont="1" applyBorder="1" applyAlignment="1">
      <alignment vertical="center"/>
    </xf>
    <xf numFmtId="3" fontId="96" fillId="0" borderId="59" xfId="6" applyNumberFormat="1" applyFont="1" applyBorder="1" applyAlignment="1">
      <alignment vertical="center"/>
    </xf>
    <xf numFmtId="3" fontId="94" fillId="0" borderId="12" xfId="6" applyNumberFormat="1" applyFont="1" applyBorder="1" applyAlignment="1">
      <alignment horizontal="center"/>
    </xf>
    <xf numFmtId="0" fontId="94" fillId="0" borderId="0" xfId="6" applyFont="1" applyBorder="1" applyAlignment="1">
      <alignment horizontal="left" vertical="center"/>
    </xf>
    <xf numFmtId="3" fontId="94" fillId="0" borderId="19" xfId="6" applyNumberFormat="1" applyFont="1" applyBorder="1" applyAlignment="1">
      <alignment horizontal="center" vertical="center"/>
    </xf>
    <xf numFmtId="3" fontId="94" fillId="0" borderId="19" xfId="6" applyNumberFormat="1" applyFont="1" applyFill="1" applyBorder="1" applyAlignment="1">
      <alignment horizontal="center" vertical="center"/>
    </xf>
    <xf numFmtId="0" fontId="94" fillId="0" borderId="0" xfId="6" applyFont="1" applyBorder="1" applyAlignment="1">
      <alignment horizontal="centerContinuous" vertical="center"/>
    </xf>
    <xf numFmtId="3" fontId="94" fillId="0" borderId="15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right" vertical="center"/>
    </xf>
    <xf numFmtId="3" fontId="97" fillId="0" borderId="9" xfId="6" applyNumberFormat="1" applyFont="1" applyBorder="1" applyAlignment="1">
      <alignment horizontal="center" vertical="center"/>
    </xf>
    <xf numFmtId="3" fontId="97" fillId="0" borderId="6" xfId="6" applyNumberFormat="1" applyFont="1" applyBorder="1" applyAlignment="1">
      <alignment horizontal="center" vertical="center"/>
    </xf>
    <xf numFmtId="0" fontId="0" fillId="0" borderId="15" xfId="0" applyBorder="1"/>
    <xf numFmtId="0" fontId="94" fillId="0" borderId="2" xfId="6" applyFont="1" applyBorder="1"/>
    <xf numFmtId="0" fontId="0" fillId="0" borderId="3" xfId="0" applyBorder="1"/>
    <xf numFmtId="3" fontId="95" fillId="0" borderId="59" xfId="6" applyNumberFormat="1" applyFont="1" applyBorder="1"/>
    <xf numFmtId="0" fontId="96" fillId="0" borderId="61" xfId="6" applyFont="1" applyBorder="1" applyAlignment="1">
      <alignment vertical="top" wrapText="1"/>
    </xf>
    <xf numFmtId="3" fontId="98" fillId="0" borderId="1" xfId="9" applyNumberFormat="1" applyFont="1" applyFill="1" applyBorder="1" applyAlignment="1">
      <alignment horizontal="right" wrapText="1"/>
    </xf>
    <xf numFmtId="3" fontId="94" fillId="0" borderId="62" xfId="6" applyNumberFormat="1" applyFont="1" applyBorder="1" applyAlignment="1">
      <alignment wrapText="1"/>
    </xf>
    <xf numFmtId="0" fontId="94" fillId="0" borderId="63" xfId="6" applyFont="1" applyBorder="1" applyAlignment="1">
      <alignment horizontal="center" vertical="top" wrapText="1"/>
    </xf>
    <xf numFmtId="3" fontId="94" fillId="0" borderId="64" xfId="6" applyNumberFormat="1" applyFont="1" applyBorder="1" applyAlignment="1">
      <alignment wrapText="1"/>
    </xf>
    <xf numFmtId="3" fontId="94" fillId="0" borderId="65" xfId="6" applyNumberFormat="1" applyFont="1" applyBorder="1" applyAlignment="1">
      <alignment wrapText="1"/>
    </xf>
    <xf numFmtId="214" fontId="60" fillId="0" borderId="0" xfId="13" applyNumberFormat="1" applyFont="1"/>
    <xf numFmtId="3" fontId="95" fillId="0" borderId="0" xfId="6" applyNumberFormat="1" applyFont="1"/>
    <xf numFmtId="3" fontId="60" fillId="0" borderId="0" xfId="6" applyNumberFormat="1" applyFont="1"/>
    <xf numFmtId="0" fontId="92" fillId="0" borderId="0" xfId="0" applyFont="1"/>
    <xf numFmtId="0" fontId="88" fillId="0" borderId="9" xfId="12" applyFont="1" applyFill="1" applyBorder="1" applyAlignment="1">
      <alignment horizontal="center"/>
    </xf>
    <xf numFmtId="0" fontId="88" fillId="0" borderId="0" xfId="12" applyFont="1" applyFill="1" applyBorder="1" applyAlignment="1">
      <alignment horizontal="left" wrapText="1"/>
    </xf>
    <xf numFmtId="0" fontId="12" fillId="2" borderId="0" xfId="7" applyFont="1" applyFill="1" applyBorder="1" applyAlignment="1">
      <alignment vertical="center"/>
    </xf>
    <xf numFmtId="0" fontId="102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102" fillId="2" borderId="0" xfId="0" applyFont="1" applyFill="1" applyBorder="1" applyAlignment="1">
      <alignment horizontal="left" vertical="center"/>
    </xf>
    <xf numFmtId="0" fontId="102" fillId="2" borderId="0" xfId="0" applyFont="1" applyFill="1" applyAlignment="1">
      <alignment horizontal="center" vertical="center"/>
    </xf>
    <xf numFmtId="0" fontId="103" fillId="2" borderId="0" xfId="0" applyFont="1" applyFill="1" applyBorder="1" applyAlignment="1">
      <alignment horizontal="center" vertical="center"/>
    </xf>
    <xf numFmtId="0" fontId="102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93" fillId="2" borderId="0" xfId="3" applyFill="1" applyProtection="1">
      <protection locked="0"/>
    </xf>
    <xf numFmtId="0" fontId="104" fillId="2" borderId="0" xfId="0" quotePrefix="1" applyFont="1" applyFill="1" applyAlignment="1" applyProtection="1">
      <alignment vertical="center"/>
    </xf>
    <xf numFmtId="0" fontId="38" fillId="2" borderId="0" xfId="3" applyFont="1" applyFill="1" applyAlignment="1" applyProtection="1">
      <alignment vertical="center"/>
    </xf>
    <xf numFmtId="0" fontId="105" fillId="2" borderId="0" xfId="0" quotePrefix="1" applyFont="1" applyFill="1" applyAlignment="1" applyProtection="1">
      <alignment vertical="center" wrapText="1"/>
      <protection hidden="1"/>
    </xf>
    <xf numFmtId="0" fontId="106" fillId="2" borderId="0" xfId="3" applyFont="1" applyFill="1" applyProtection="1">
      <protection locked="0"/>
    </xf>
    <xf numFmtId="0" fontId="107" fillId="2" borderId="2" xfId="3" applyFont="1" applyFill="1" applyBorder="1" applyProtection="1"/>
    <xf numFmtId="0" fontId="106" fillId="2" borderId="59" xfId="3" applyFont="1" applyFill="1" applyBorder="1" applyProtection="1">
      <protection locked="0"/>
    </xf>
    <xf numFmtId="0" fontId="66" fillId="7" borderId="12" xfId="3" applyFont="1" applyFill="1" applyBorder="1" applyAlignment="1" applyProtection="1">
      <alignment horizontal="center" vertical="center" wrapText="1"/>
    </xf>
    <xf numFmtId="0" fontId="109" fillId="2" borderId="0" xfId="3" applyFont="1" applyFill="1" applyBorder="1" applyAlignment="1" applyProtection="1"/>
    <xf numFmtId="0" fontId="93" fillId="2" borderId="0" xfId="3" applyFill="1" applyAlignment="1" applyProtection="1">
      <alignment vertical="center"/>
      <protection locked="0"/>
    </xf>
    <xf numFmtId="0" fontId="110" fillId="2" borderId="0" xfId="3" applyFont="1" applyFill="1" applyProtection="1">
      <protection locked="0"/>
    </xf>
    <xf numFmtId="0" fontId="111" fillId="2" borderId="10" xfId="3" applyFont="1" applyFill="1" applyBorder="1" applyProtection="1"/>
    <xf numFmtId="0" fontId="102" fillId="2" borderId="60" xfId="3" applyFont="1" applyFill="1" applyBorder="1" applyAlignment="1" applyProtection="1">
      <alignment horizontal="center" vertical="center" wrapText="1"/>
    </xf>
    <xf numFmtId="0" fontId="31" fillId="2" borderId="60" xfId="3" applyFont="1" applyFill="1" applyBorder="1" applyAlignment="1" applyProtection="1">
      <alignment horizontal="center" vertical="center" wrapText="1"/>
    </xf>
    <xf numFmtId="0" fontId="112" fillId="2" borderId="0" xfId="3" applyFont="1" applyFill="1" applyBorder="1" applyAlignment="1" applyProtection="1"/>
    <xf numFmtId="0" fontId="110" fillId="2" borderId="0" xfId="3" applyFont="1" applyFill="1" applyAlignment="1" applyProtection="1">
      <alignment wrapText="1"/>
      <protection locked="0"/>
    </xf>
    <xf numFmtId="0" fontId="110" fillId="2" borderId="7" xfId="3" applyFont="1" applyFill="1" applyBorder="1" applyAlignment="1" applyProtection="1">
      <alignment wrapText="1"/>
    </xf>
    <xf numFmtId="0" fontId="102" fillId="2" borderId="58" xfId="3" applyFont="1" applyFill="1" applyBorder="1" applyAlignment="1" applyProtection="1">
      <alignment vertical="center" wrapText="1"/>
    </xf>
    <xf numFmtId="0" fontId="66" fillId="7" borderId="9" xfId="3" applyFont="1" applyFill="1" applyBorder="1" applyAlignment="1" applyProtection="1">
      <alignment horizontal="center" vertical="center" wrapText="1"/>
    </xf>
    <xf numFmtId="0" fontId="66" fillId="7" borderId="2" xfId="3" applyFont="1" applyFill="1" applyBorder="1" applyAlignment="1" applyProtection="1">
      <alignment horizontal="center" vertical="center" wrapText="1"/>
    </xf>
    <xf numFmtId="0" fontId="110" fillId="2" borderId="0" xfId="3" applyFont="1" applyFill="1" applyBorder="1" applyAlignment="1" applyProtection="1">
      <alignment horizontal="center" vertical="center" wrapText="1"/>
    </xf>
    <xf numFmtId="0" fontId="93" fillId="2" borderId="0" xfId="3" applyFill="1" applyBorder="1" applyAlignment="1" applyProtection="1">
      <alignment vertical="center"/>
      <protection locked="0"/>
    </xf>
    <xf numFmtId="0" fontId="110" fillId="2" borderId="10" xfId="3" applyFont="1" applyFill="1" applyBorder="1" applyAlignment="1" applyProtection="1">
      <alignment wrapText="1"/>
    </xf>
    <xf numFmtId="0" fontId="102" fillId="2" borderId="60" xfId="3" applyFont="1" applyFill="1" applyBorder="1" applyAlignment="1" applyProtection="1">
      <alignment vertical="center" wrapText="1"/>
    </xf>
    <xf numFmtId="0" fontId="66" fillId="7" borderId="60" xfId="3" applyFont="1" applyFill="1" applyBorder="1" applyAlignment="1" applyProtection="1">
      <alignment horizontal="center" vertical="center" wrapText="1"/>
    </xf>
    <xf numFmtId="0" fontId="93" fillId="2" borderId="3" xfId="3" applyFill="1" applyBorder="1" applyProtection="1">
      <protection locked="0"/>
    </xf>
    <xf numFmtId="0" fontId="33" fillId="2" borderId="10" xfId="3" applyFont="1" applyFill="1" applyBorder="1" applyProtection="1">
      <protection locked="0"/>
    </xf>
    <xf numFmtId="0" fontId="66" fillId="2" borderId="60" xfId="0" applyFont="1" applyFill="1" applyBorder="1" applyAlignment="1"/>
    <xf numFmtId="3" fontId="61" fillId="2" borderId="12" xfId="0" applyNumberFormat="1" applyFont="1" applyFill="1" applyBorder="1" applyAlignment="1" applyProtection="1">
      <alignment horizontal="center" vertical="center"/>
      <protection locked="0"/>
    </xf>
    <xf numFmtId="210" fontId="61" fillId="2" borderId="10" xfId="0" applyNumberFormat="1" applyFont="1" applyFill="1" applyBorder="1" applyAlignment="1" applyProtection="1">
      <alignment horizontal="center" vertical="center"/>
      <protection locked="0"/>
    </xf>
    <xf numFmtId="210" fontId="61" fillId="2" borderId="60" xfId="0" applyNumberFormat="1" applyFont="1" applyFill="1" applyBorder="1" applyAlignment="1" applyProtection="1">
      <alignment horizontal="center" vertical="center"/>
      <protection locked="0"/>
    </xf>
    <xf numFmtId="210" fontId="40" fillId="2" borderId="0" xfId="3" applyNumberFormat="1" applyFont="1" applyFill="1" applyBorder="1" applyAlignment="1" applyProtection="1">
      <alignment horizontal="center" vertical="center"/>
      <protection locked="0"/>
    </xf>
    <xf numFmtId="0" fontId="93" fillId="2" borderId="0" xfId="3" applyFill="1" applyBorder="1" applyProtection="1">
      <protection locked="0"/>
    </xf>
    <xf numFmtId="210" fontId="113" fillId="2" borderId="19" xfId="0" applyNumberFormat="1" applyFont="1" applyFill="1" applyBorder="1" applyAlignment="1" applyProtection="1">
      <alignment horizontal="center" vertical="center"/>
      <protection locked="0"/>
    </xf>
    <xf numFmtId="210" fontId="113" fillId="2" borderId="10" xfId="0" applyNumberFormat="1" applyFont="1" applyFill="1" applyBorder="1" applyAlignment="1" applyProtection="1">
      <alignment horizontal="center" vertical="center"/>
      <protection locked="0"/>
    </xf>
    <xf numFmtId="0" fontId="114" fillId="2" borderId="60" xfId="0" applyFont="1" applyFill="1" applyBorder="1" applyAlignment="1">
      <alignment vertical="center"/>
    </xf>
    <xf numFmtId="210" fontId="115" fillId="2" borderId="19" xfId="0" applyNumberFormat="1" applyFont="1" applyFill="1" applyBorder="1" applyAlignment="1" applyProtection="1">
      <alignment horizontal="center" vertical="center"/>
      <protection locked="0"/>
    </xf>
    <xf numFmtId="210" fontId="115" fillId="2" borderId="10" xfId="0" applyNumberFormat="1" applyFont="1" applyFill="1" applyBorder="1" applyAlignment="1" applyProtection="1">
      <alignment horizontal="center" vertical="center"/>
      <protection locked="0"/>
    </xf>
    <xf numFmtId="0" fontId="33" fillId="2" borderId="10" xfId="3" applyFont="1" applyFill="1" applyBorder="1" applyAlignment="1" applyProtection="1">
      <alignment vertical="center"/>
      <protection locked="0"/>
    </xf>
    <xf numFmtId="0" fontId="114" fillId="2" borderId="60" xfId="0" quotePrefix="1" applyFont="1" applyFill="1" applyBorder="1" applyAlignment="1">
      <alignment vertical="center"/>
    </xf>
    <xf numFmtId="210" fontId="40" fillId="2" borderId="10" xfId="0" applyNumberFormat="1" applyFont="1" applyFill="1" applyBorder="1" applyAlignment="1" applyProtection="1">
      <alignment horizontal="center" vertical="center"/>
      <protection locked="0"/>
    </xf>
    <xf numFmtId="0" fontId="33" fillId="7" borderId="10" xfId="3" applyFont="1" applyFill="1" applyBorder="1" applyAlignment="1" applyProtection="1">
      <alignment vertical="center"/>
      <protection locked="0"/>
    </xf>
    <xf numFmtId="0" fontId="114" fillId="7" borderId="60" xfId="0" applyFont="1" applyFill="1" applyBorder="1" applyAlignment="1">
      <alignment vertical="center"/>
    </xf>
    <xf numFmtId="0" fontId="33" fillId="9" borderId="10" xfId="3" applyFont="1" applyFill="1" applyBorder="1" applyAlignment="1" applyProtection="1">
      <alignment vertical="center"/>
      <protection locked="0"/>
    </xf>
    <xf numFmtId="0" fontId="112" fillId="0" borderId="0" xfId="0" applyFont="1" applyFill="1" applyBorder="1" applyAlignment="1">
      <alignment vertical="center"/>
    </xf>
    <xf numFmtId="210" fontId="113" fillId="10" borderId="19" xfId="0" applyNumberFormat="1" applyFont="1" applyFill="1" applyBorder="1" applyAlignment="1" applyProtection="1">
      <alignment horizontal="center" vertical="center"/>
      <protection locked="0"/>
    </xf>
    <xf numFmtId="210" fontId="61" fillId="0" borderId="60" xfId="0" applyNumberFormat="1" applyFont="1" applyFill="1" applyBorder="1" applyAlignment="1" applyProtection="1">
      <alignment horizontal="center" vertical="center"/>
      <protection locked="0"/>
    </xf>
    <xf numFmtId="210" fontId="40" fillId="0" borderId="0" xfId="3" applyNumberFormat="1" applyFont="1" applyFill="1" applyBorder="1" applyAlignment="1" applyProtection="1">
      <alignment horizontal="center" vertical="center"/>
      <protection locked="0"/>
    </xf>
    <xf numFmtId="0" fontId="93" fillId="0" borderId="0" xfId="3" applyFill="1" applyBorder="1" applyAlignment="1" applyProtection="1">
      <alignment vertical="center"/>
      <protection locked="0"/>
    </xf>
    <xf numFmtId="3" fontId="40" fillId="1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0" xfId="3" applyFont="1" applyFill="1" applyBorder="1" applyAlignment="1" applyProtection="1">
      <alignment vertical="center"/>
      <protection locked="0"/>
    </xf>
    <xf numFmtId="0" fontId="114" fillId="2" borderId="0" xfId="0" applyFont="1" applyFill="1" applyBorder="1" applyAlignment="1">
      <alignment vertical="center"/>
    </xf>
    <xf numFmtId="210" fontId="116" fillId="2" borderId="19" xfId="0" applyNumberFormat="1" applyFont="1" applyFill="1" applyBorder="1" applyAlignment="1" applyProtection="1">
      <alignment horizontal="center" vertical="center"/>
      <protection locked="0"/>
    </xf>
    <xf numFmtId="210" fontId="116" fillId="2" borderId="10" xfId="0" applyNumberFormat="1" applyFont="1" applyFill="1" applyBorder="1" applyAlignment="1" applyProtection="1">
      <alignment horizontal="center" vertical="center"/>
      <protection locked="0"/>
    </xf>
    <xf numFmtId="0" fontId="66" fillId="2" borderId="0" xfId="0" applyFont="1" applyFill="1" applyBorder="1" applyAlignment="1"/>
    <xf numFmtId="3" fontId="61" fillId="2" borderId="19" xfId="0" applyNumberFormat="1" applyFont="1" applyFill="1" applyBorder="1" applyAlignment="1" applyProtection="1">
      <alignment horizontal="center" vertical="center"/>
      <protection locked="0"/>
    </xf>
    <xf numFmtId="0" fontId="114" fillId="7" borderId="0" xfId="0" applyFont="1" applyFill="1" applyBorder="1" applyAlignment="1">
      <alignment vertical="center"/>
    </xf>
    <xf numFmtId="210" fontId="61" fillId="9" borderId="60" xfId="0" applyNumberFormat="1" applyFont="1" applyFill="1" applyBorder="1" applyAlignment="1" applyProtection="1">
      <alignment horizontal="center" vertical="center"/>
      <protection locked="0"/>
    </xf>
    <xf numFmtId="210" fontId="40" fillId="9" borderId="0" xfId="3" applyNumberFormat="1" applyFont="1" applyFill="1" applyBorder="1" applyAlignment="1" applyProtection="1">
      <alignment horizontal="center" vertical="center"/>
      <protection locked="0"/>
    </xf>
    <xf numFmtId="0" fontId="93" fillId="9" borderId="0" xfId="3" applyFill="1" applyBorder="1" applyAlignment="1" applyProtection="1">
      <alignment vertical="center"/>
      <protection locked="0"/>
    </xf>
    <xf numFmtId="210" fontId="40" fillId="2" borderId="19" xfId="0" applyNumberFormat="1" applyFont="1" applyFill="1" applyBorder="1" applyAlignment="1" applyProtection="1">
      <alignment horizontal="center" vertical="center"/>
      <protection locked="0"/>
    </xf>
    <xf numFmtId="0" fontId="66" fillId="7" borderId="0" xfId="0" applyFont="1" applyFill="1" applyBorder="1" applyAlignment="1"/>
    <xf numFmtId="3" fontId="40" fillId="2" borderId="19" xfId="0" applyNumberFormat="1" applyFont="1" applyFill="1" applyBorder="1" applyAlignment="1" applyProtection="1">
      <alignment horizontal="center" vertical="center"/>
      <protection locked="0"/>
    </xf>
    <xf numFmtId="0" fontId="114" fillId="7" borderId="60" xfId="0" quotePrefix="1" applyFont="1" applyFill="1" applyBorder="1" applyAlignment="1">
      <alignment vertical="center"/>
    </xf>
    <xf numFmtId="0" fontId="93" fillId="2" borderId="0" xfId="3" applyFill="1" applyBorder="1" applyAlignment="1" applyProtection="1">
      <protection locked="0"/>
    </xf>
    <xf numFmtId="0" fontId="93" fillId="2" borderId="0" xfId="3" applyFill="1" applyAlignment="1" applyProtection="1">
      <alignment vertical="center" wrapText="1"/>
    </xf>
    <xf numFmtId="0" fontId="33" fillId="2" borderId="10" xfId="3" applyFont="1" applyFill="1" applyBorder="1" applyAlignment="1" applyProtection="1">
      <protection locked="0"/>
    </xf>
    <xf numFmtId="210" fontId="116" fillId="2" borderId="10" xfId="0" applyNumberFormat="1" applyFont="1" applyFill="1" applyBorder="1" applyAlignment="1" applyProtection="1">
      <alignment horizontal="center"/>
      <protection locked="0"/>
    </xf>
    <xf numFmtId="210" fontId="61" fillId="2" borderId="60" xfId="0" applyNumberFormat="1" applyFont="1" applyFill="1" applyBorder="1" applyAlignment="1" applyProtection="1">
      <alignment horizontal="center"/>
      <protection locked="0"/>
    </xf>
    <xf numFmtId="210" fontId="40" fillId="2" borderId="0" xfId="3" applyNumberFormat="1" applyFont="1" applyFill="1" applyBorder="1" applyAlignment="1" applyProtection="1">
      <alignment horizontal="center"/>
      <protection locked="0"/>
    </xf>
    <xf numFmtId="0" fontId="93" fillId="2" borderId="0" xfId="3" applyFill="1" applyAlignment="1" applyProtection="1">
      <protection locked="0"/>
    </xf>
    <xf numFmtId="210" fontId="40" fillId="2" borderId="15" xfId="0" applyNumberFormat="1" applyFont="1" applyFill="1" applyBorder="1" applyAlignment="1" applyProtection="1">
      <alignment horizontal="center"/>
      <protection locked="0"/>
    </xf>
    <xf numFmtId="210" fontId="40" fillId="2" borderId="7" xfId="0" applyNumberFormat="1" applyFont="1" applyFill="1" applyBorder="1" applyAlignment="1" applyProtection="1">
      <alignment horizontal="center"/>
      <protection locked="0"/>
    </xf>
    <xf numFmtId="210" fontId="61" fillId="2" borderId="58" xfId="0" applyNumberFormat="1" applyFont="1" applyFill="1" applyBorder="1" applyAlignment="1" applyProtection="1">
      <alignment horizontal="center"/>
      <protection locked="0"/>
    </xf>
    <xf numFmtId="0" fontId="33" fillId="2" borderId="4" xfId="3" applyFont="1" applyFill="1" applyBorder="1" applyAlignment="1" applyProtection="1">
      <alignment vertical="center" wrapText="1"/>
    </xf>
    <xf numFmtId="0" fontId="117" fillId="2" borderId="6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3" fillId="2" borderId="0" xfId="3" applyFont="1" applyFill="1" applyProtection="1">
      <protection locked="0"/>
    </xf>
    <xf numFmtId="0" fontId="33" fillId="2" borderId="0" xfId="3" applyFont="1" applyFill="1" applyAlignment="1" applyProtection="1">
      <alignment horizontal="center"/>
      <protection locked="0"/>
    </xf>
    <xf numFmtId="0" fontId="33" fillId="2" borderId="0" xfId="3" applyFont="1" applyFill="1" applyBorder="1" applyAlignment="1" applyProtection="1">
      <alignment horizontal="center"/>
      <protection locked="0"/>
    </xf>
    <xf numFmtId="0" fontId="93" fillId="2" borderId="0" xfId="3" applyFill="1" applyAlignment="1" applyProtection="1">
      <alignment horizontal="center"/>
      <protection locked="0"/>
    </xf>
    <xf numFmtId="0" fontId="100" fillId="8" borderId="72" xfId="8" applyFont="1" applyFill="1" applyBorder="1" applyAlignment="1">
      <alignment horizontal="center"/>
    </xf>
    <xf numFmtId="0" fontId="100" fillId="0" borderId="1" xfId="8" applyFont="1" applyFill="1" applyBorder="1" applyAlignment="1">
      <alignment wrapText="1"/>
    </xf>
    <xf numFmtId="0" fontId="100" fillId="0" borderId="1" xfId="8" applyFont="1" applyFill="1" applyBorder="1" applyAlignment="1">
      <alignment horizontal="right" wrapText="1"/>
    </xf>
    <xf numFmtId="0" fontId="101" fillId="0" borderId="0" xfId="8"/>
    <xf numFmtId="0" fontId="0" fillId="0" borderId="0" xfId="0" applyBorder="1"/>
    <xf numFmtId="0" fontId="100" fillId="0" borderId="73" xfId="8" applyFont="1" applyFill="1" applyBorder="1" applyAlignment="1">
      <alignment wrapText="1"/>
    </xf>
    <xf numFmtId="0" fontId="93" fillId="2" borderId="0" xfId="4" applyFill="1" applyProtection="1">
      <protection locked="0"/>
    </xf>
    <xf numFmtId="0" fontId="38" fillId="2" borderId="0" xfId="4" applyFont="1" applyFill="1" applyAlignment="1" applyProtection="1">
      <alignment vertical="center"/>
    </xf>
    <xf numFmtId="0" fontId="106" fillId="2" borderId="0" xfId="4" applyFont="1" applyFill="1" applyProtection="1">
      <protection locked="0"/>
    </xf>
    <xf numFmtId="0" fontId="107" fillId="2" borderId="2" xfId="4" applyFont="1" applyFill="1" applyBorder="1" applyProtection="1"/>
    <xf numFmtId="0" fontId="106" fillId="2" borderId="59" xfId="4" applyFont="1" applyFill="1" applyBorder="1" applyProtection="1">
      <protection locked="0"/>
    </xf>
    <xf numFmtId="0" fontId="66" fillId="7" borderId="12" xfId="4" applyFont="1" applyFill="1" applyBorder="1" applyAlignment="1" applyProtection="1">
      <alignment horizontal="center" vertical="center" wrapText="1"/>
    </xf>
    <xf numFmtId="0" fontId="109" fillId="2" borderId="0" xfId="4" applyFont="1" applyFill="1" applyBorder="1" applyAlignment="1" applyProtection="1"/>
    <xf numFmtId="0" fontId="93" fillId="2" borderId="0" xfId="4" applyFill="1" applyAlignment="1" applyProtection="1">
      <alignment vertical="center"/>
      <protection locked="0"/>
    </xf>
    <xf numFmtId="0" fontId="110" fillId="2" borderId="0" xfId="4" applyFont="1" applyFill="1" applyProtection="1">
      <protection locked="0"/>
    </xf>
    <xf numFmtId="0" fontId="111" fillId="2" borderId="10" xfId="4" applyFont="1" applyFill="1" applyBorder="1" applyProtection="1"/>
    <xf numFmtId="0" fontId="102" fillId="2" borderId="60" xfId="4" applyFont="1" applyFill="1" applyBorder="1" applyAlignment="1" applyProtection="1">
      <alignment horizontal="center" vertical="center" wrapText="1"/>
    </xf>
    <xf numFmtId="0" fontId="31" fillId="2" borderId="60" xfId="4" applyFont="1" applyFill="1" applyBorder="1" applyAlignment="1" applyProtection="1">
      <alignment horizontal="center" vertical="center" wrapText="1"/>
    </xf>
    <xf numFmtId="0" fontId="112" fillId="2" borderId="0" xfId="4" applyFont="1" applyFill="1" applyBorder="1" applyAlignment="1" applyProtection="1"/>
    <xf numFmtId="0" fontId="110" fillId="2" borderId="0" xfId="4" applyFont="1" applyFill="1" applyAlignment="1" applyProtection="1">
      <alignment wrapText="1"/>
      <protection locked="0"/>
    </xf>
    <xf numFmtId="0" fontId="110" fillId="2" borderId="7" xfId="4" applyFont="1" applyFill="1" applyBorder="1" applyAlignment="1" applyProtection="1">
      <alignment wrapText="1"/>
    </xf>
    <xf numFmtId="0" fontId="102" fillId="2" borderId="58" xfId="4" applyFont="1" applyFill="1" applyBorder="1" applyAlignment="1" applyProtection="1">
      <alignment vertical="center" wrapText="1"/>
    </xf>
    <xf numFmtId="0" fontId="66" fillId="7" borderId="9" xfId="4" applyFont="1" applyFill="1" applyBorder="1" applyAlignment="1" applyProtection="1">
      <alignment horizontal="center" vertical="center" wrapText="1"/>
    </xf>
    <xf numFmtId="0" fontId="66" fillId="7" borderId="2" xfId="4" applyFont="1" applyFill="1" applyBorder="1" applyAlignment="1" applyProtection="1">
      <alignment horizontal="center" vertical="center" wrapText="1"/>
    </xf>
    <xf numFmtId="0" fontId="110" fillId="2" borderId="0" xfId="4" applyFont="1" applyFill="1" applyBorder="1" applyAlignment="1" applyProtection="1">
      <alignment horizontal="center" vertical="center" wrapText="1"/>
    </xf>
    <xf numFmtId="0" fontId="93" fillId="2" borderId="0" xfId="4" applyFill="1" applyBorder="1" applyAlignment="1" applyProtection="1">
      <alignment vertical="center"/>
      <protection locked="0"/>
    </xf>
    <xf numFmtId="0" fontId="110" fillId="2" borderId="10" xfId="4" applyFont="1" applyFill="1" applyBorder="1" applyAlignment="1" applyProtection="1">
      <alignment wrapText="1"/>
    </xf>
    <xf numFmtId="0" fontId="102" fillId="2" borderId="60" xfId="4" applyFont="1" applyFill="1" applyBorder="1" applyAlignment="1" applyProtection="1">
      <alignment vertical="center" wrapText="1"/>
    </xf>
    <xf numFmtId="0" fontId="66" fillId="7" borderId="60" xfId="4" applyFont="1" applyFill="1" applyBorder="1" applyAlignment="1" applyProtection="1">
      <alignment horizontal="center" vertical="center" wrapText="1"/>
    </xf>
    <xf numFmtId="0" fontId="93" fillId="2" borderId="3" xfId="4" applyFill="1" applyBorder="1" applyProtection="1">
      <protection locked="0"/>
    </xf>
    <xf numFmtId="0" fontId="33" fillId="2" borderId="10" xfId="4" applyFont="1" applyFill="1" applyBorder="1" applyProtection="1">
      <protection locked="0"/>
    </xf>
    <xf numFmtId="210" fontId="40" fillId="2" borderId="0" xfId="4" applyNumberFormat="1" applyFont="1" applyFill="1" applyBorder="1" applyAlignment="1" applyProtection="1">
      <alignment horizontal="center" vertical="center"/>
      <protection locked="0"/>
    </xf>
    <xf numFmtId="0" fontId="93" fillId="2" borderId="0" xfId="4" applyFill="1" applyBorder="1" applyProtection="1">
      <protection locked="0"/>
    </xf>
    <xf numFmtId="0" fontId="33" fillId="2" borderId="10" xfId="4" applyFont="1" applyFill="1" applyBorder="1" applyAlignment="1" applyProtection="1">
      <alignment vertical="center"/>
      <protection locked="0"/>
    </xf>
    <xf numFmtId="0" fontId="33" fillId="7" borderId="10" xfId="4" applyFont="1" applyFill="1" applyBorder="1" applyAlignment="1" applyProtection="1">
      <alignment vertical="center"/>
      <protection locked="0"/>
    </xf>
    <xf numFmtId="210" fontId="40" fillId="0" borderId="0" xfId="4" applyNumberFormat="1" applyFont="1" applyFill="1" applyBorder="1" applyAlignment="1" applyProtection="1">
      <alignment horizontal="center" vertical="center"/>
      <protection locked="0"/>
    </xf>
    <xf numFmtId="0" fontId="93" fillId="0" borderId="0" xfId="4" applyFill="1" applyBorder="1" applyAlignment="1" applyProtection="1">
      <alignment vertical="center"/>
      <protection locked="0"/>
    </xf>
    <xf numFmtId="0" fontId="33" fillId="0" borderId="10" xfId="4" applyFont="1" applyFill="1" applyBorder="1" applyAlignment="1" applyProtection="1">
      <alignment vertical="center"/>
      <protection locked="0"/>
    </xf>
    <xf numFmtId="0" fontId="93" fillId="2" borderId="0" xfId="4" applyFill="1" applyBorder="1" applyAlignment="1" applyProtection="1">
      <protection locked="0"/>
    </xf>
    <xf numFmtId="0" fontId="93" fillId="2" borderId="0" xfId="4" applyFill="1" applyAlignment="1" applyProtection="1">
      <alignment vertical="center" wrapText="1"/>
    </xf>
    <xf numFmtId="0" fontId="33" fillId="2" borderId="10" xfId="4" applyFont="1" applyFill="1" applyBorder="1" applyAlignment="1" applyProtection="1">
      <protection locked="0"/>
    </xf>
    <xf numFmtId="210" fontId="40" fillId="2" borderId="0" xfId="4" applyNumberFormat="1" applyFont="1" applyFill="1" applyBorder="1" applyAlignment="1" applyProtection="1">
      <alignment horizontal="center"/>
      <protection locked="0"/>
    </xf>
    <xf numFmtId="0" fontId="93" fillId="2" borderId="0" xfId="4" applyFill="1" applyAlignment="1" applyProtection="1">
      <protection locked="0"/>
    </xf>
    <xf numFmtId="0" fontId="33" fillId="2" borderId="4" xfId="4" applyFont="1" applyFill="1" applyBorder="1" applyAlignment="1" applyProtection="1">
      <alignment vertical="center" wrapText="1"/>
    </xf>
    <xf numFmtId="0" fontId="117" fillId="2" borderId="6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3" fillId="2" borderId="0" xfId="4" applyFont="1" applyFill="1" applyProtection="1">
      <protection locked="0"/>
    </xf>
    <xf numFmtId="0" fontId="33" fillId="2" borderId="0" xfId="4" applyFont="1" applyFill="1" applyAlignment="1" applyProtection="1">
      <alignment horizontal="center"/>
      <protection locked="0"/>
    </xf>
    <xf numFmtId="0" fontId="33" fillId="2" borderId="0" xfId="4" applyFont="1" applyFill="1" applyBorder="1" applyAlignment="1" applyProtection="1">
      <alignment horizontal="center"/>
      <protection locked="0"/>
    </xf>
    <xf numFmtId="0" fontId="93" fillId="2" borderId="0" xfId="4" applyFill="1" applyAlignment="1" applyProtection="1">
      <alignment horizontal="center"/>
      <protection locked="0"/>
    </xf>
    <xf numFmtId="9" fontId="119" fillId="0" borderId="0" xfId="13" applyFont="1" applyFill="1" applyBorder="1" applyAlignment="1">
      <alignment wrapText="1"/>
    </xf>
    <xf numFmtId="9" fontId="99" fillId="0" borderId="0" xfId="13" applyFont="1" applyFill="1" applyBorder="1" applyAlignment="1">
      <alignment wrapText="1"/>
    </xf>
    <xf numFmtId="9" fontId="122" fillId="0" borderId="9" xfId="13" applyNumberFormat="1" applyFont="1" applyBorder="1" applyAlignment="1">
      <alignment horizontal="center" vertical="center" textRotation="90"/>
    </xf>
    <xf numFmtId="9" fontId="0" fillId="0" borderId="0" xfId="13" applyNumberFormat="1" applyFont="1" applyBorder="1" applyAlignment="1">
      <alignment horizontal="center" vertical="center" textRotation="90" wrapText="1"/>
    </xf>
    <xf numFmtId="9" fontId="120" fillId="0" borderId="0" xfId="13" applyNumberFormat="1" applyFont="1" applyBorder="1" applyAlignment="1">
      <alignment horizontal="center" vertical="center" textRotation="90" wrapText="1"/>
    </xf>
    <xf numFmtId="9" fontId="123" fillId="0" borderId="9" xfId="13" applyNumberFormat="1" applyFont="1" applyBorder="1" applyAlignment="1">
      <alignment vertical="center"/>
    </xf>
    <xf numFmtId="219" fontId="123" fillId="0" borderId="9" xfId="14" applyNumberFormat="1" applyFont="1" applyBorder="1" applyAlignment="1">
      <alignment vertical="center"/>
    </xf>
    <xf numFmtId="219" fontId="123" fillId="0" borderId="9" xfId="14" applyNumberFormat="1" applyFont="1" applyBorder="1" applyAlignment="1">
      <alignment horizontal="center" vertical="center"/>
    </xf>
    <xf numFmtId="219" fontId="2" fillId="0" borderId="0" xfId="14" applyNumberFormat="1" applyFont="1" applyBorder="1"/>
    <xf numFmtId="219" fontId="2" fillId="0" borderId="0" xfId="14" applyNumberFormat="1" applyFont="1" applyBorder="1" applyAlignment="1">
      <alignment horizontal="center" vertical="center"/>
    </xf>
    <xf numFmtId="9" fontId="122" fillId="0" borderId="9" xfId="13" applyNumberFormat="1" applyFont="1" applyBorder="1" applyAlignment="1">
      <alignment vertical="center"/>
    </xf>
    <xf numFmtId="0" fontId="121" fillId="0" borderId="0" xfId="0" applyFont="1"/>
    <xf numFmtId="0" fontId="121" fillId="0" borderId="0" xfId="0" applyFont="1" applyAlignment="1">
      <alignment wrapText="1"/>
    </xf>
    <xf numFmtId="0" fontId="122" fillId="0" borderId="9" xfId="0" applyFont="1" applyBorder="1" applyAlignment="1">
      <alignment horizontal="center" vertical="center"/>
    </xf>
    <xf numFmtId="0" fontId="123" fillId="0" borderId="9" xfId="0" applyFont="1" applyBorder="1"/>
    <xf numFmtId="213" fontId="123" fillId="0" borderId="9" xfId="0" applyNumberFormat="1" applyFont="1" applyBorder="1"/>
    <xf numFmtId="213" fontId="122" fillId="0" borderId="9" xfId="0" applyNumberFormat="1" applyFont="1" applyBorder="1"/>
    <xf numFmtId="0" fontId="122" fillId="0" borderId="9" xfId="0" applyFont="1" applyBorder="1"/>
    <xf numFmtId="213" fontId="0" fillId="0" borderId="0" xfId="0" applyNumberFormat="1"/>
    <xf numFmtId="9" fontId="87" fillId="0" borderId="0" xfId="13" applyFont="1" applyFill="1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9" fontId="119" fillId="0" borderId="0" xfId="13" applyFont="1" applyFill="1" applyBorder="1" applyAlignment="1">
      <alignment horizontal="center" wrapText="1"/>
    </xf>
    <xf numFmtId="9" fontId="99" fillId="0" borderId="0" xfId="13" applyFont="1" applyFill="1" applyBorder="1" applyAlignment="1">
      <alignment horizontal="center" wrapText="1"/>
    </xf>
    <xf numFmtId="0" fontId="122" fillId="0" borderId="12" xfId="0" applyFont="1" applyBorder="1" applyAlignment="1">
      <alignment horizontal="center" vertical="center"/>
    </xf>
    <xf numFmtId="0" fontId="122" fillId="0" borderId="15" xfId="0" applyFont="1" applyBorder="1" applyAlignment="1">
      <alignment horizontal="center" vertical="center"/>
    </xf>
    <xf numFmtId="0" fontId="122" fillId="0" borderId="9" xfId="0" applyFont="1" applyBorder="1" applyAlignment="1">
      <alignment horizontal="center" vertical="center"/>
    </xf>
    <xf numFmtId="0" fontId="122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1" fillId="0" borderId="0" xfId="0" applyFont="1" applyAlignment="1">
      <alignment horizontal="left" wrapText="1"/>
    </xf>
    <xf numFmtId="3" fontId="94" fillId="0" borderId="8" xfId="6" applyNumberFormat="1" applyFont="1" applyBorder="1" applyAlignment="1">
      <alignment horizontal="center" vertical="center"/>
    </xf>
    <xf numFmtId="3" fontId="94" fillId="0" borderId="7" xfId="6" applyNumberFormat="1" applyFont="1" applyBorder="1" applyAlignment="1">
      <alignment horizontal="center" vertical="center"/>
    </xf>
    <xf numFmtId="3" fontId="94" fillId="0" borderId="58" xfId="6" applyNumberFormat="1" applyFont="1" applyBorder="1" applyAlignment="1">
      <alignment horizontal="center" vertical="center"/>
    </xf>
    <xf numFmtId="3" fontId="94" fillId="0" borderId="2" xfId="6" applyNumberFormat="1" applyFont="1" applyBorder="1" applyAlignment="1">
      <alignment horizontal="center" vertical="center"/>
    </xf>
    <xf numFmtId="3" fontId="94" fillId="0" borderId="10" xfId="6" applyNumberFormat="1" applyFont="1" applyBorder="1" applyAlignment="1">
      <alignment horizontal="center" vertical="center"/>
    </xf>
    <xf numFmtId="0" fontId="61" fillId="2" borderId="31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6" xfId="2" applyFont="1" applyFill="1" applyBorder="1" applyAlignment="1">
      <alignment horizontal="left" vertical="center" wrapText="1"/>
    </xf>
    <xf numFmtId="0" fontId="33" fillId="2" borderId="50" xfId="2" applyFont="1" applyFill="1" applyBorder="1" applyAlignment="1">
      <alignment horizontal="left" vertical="center" wrapText="1"/>
    </xf>
    <xf numFmtId="0" fontId="33" fillId="2" borderId="67" xfId="2" applyFont="1" applyFill="1" applyBorder="1" applyAlignment="1">
      <alignment horizontal="center" vertical="center" wrapText="1"/>
    </xf>
    <xf numFmtId="0" fontId="28" fillId="2" borderId="68" xfId="2" applyFill="1" applyBorder="1" applyAlignment="1">
      <alignment vertical="center"/>
    </xf>
    <xf numFmtId="0" fontId="33" fillId="2" borderId="69" xfId="2" applyFont="1" applyFill="1" applyBorder="1" applyAlignment="1">
      <alignment horizontal="center" vertical="center" wrapText="1"/>
    </xf>
    <xf numFmtId="0" fontId="33" fillId="2" borderId="70" xfId="2" applyFont="1" applyFill="1" applyBorder="1" applyAlignment="1">
      <alignment horizontal="center" vertical="center" wrapText="1"/>
    </xf>
    <xf numFmtId="0" fontId="33" fillId="2" borderId="71" xfId="2" applyFont="1" applyFill="1" applyBorder="1" applyAlignment="1">
      <alignment horizontal="center" vertical="center" wrapText="1"/>
    </xf>
    <xf numFmtId="0" fontId="33" fillId="2" borderId="30" xfId="2" applyFont="1" applyFill="1" applyBorder="1" applyAlignment="1">
      <alignment horizontal="center" vertical="top" wrapText="1"/>
    </xf>
    <xf numFmtId="0" fontId="33" fillId="2" borderId="32" xfId="2" applyFont="1" applyFill="1" applyBorder="1" applyAlignment="1">
      <alignment horizontal="center" vertical="top" wrapText="1"/>
    </xf>
    <xf numFmtId="0" fontId="33" fillId="2" borderId="38" xfId="2" applyFont="1" applyFill="1" applyBorder="1" applyAlignment="1">
      <alignment horizontal="center" vertical="top" wrapText="1"/>
    </xf>
    <xf numFmtId="0" fontId="33" fillId="2" borderId="40" xfId="2" applyFont="1" applyFill="1" applyBorder="1" applyAlignment="1">
      <alignment horizontal="center" vertical="top" wrapText="1"/>
    </xf>
    <xf numFmtId="0" fontId="32" fillId="5" borderId="66" xfId="2" applyFont="1" applyFill="1" applyBorder="1" applyAlignment="1">
      <alignment horizontal="center" vertical="center"/>
    </xf>
    <xf numFmtId="0" fontId="32" fillId="5" borderId="50" xfId="2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0" fontId="75" fillId="2" borderId="0" xfId="0" applyFont="1" applyFill="1" applyAlignment="1">
      <alignment wrapText="1"/>
    </xf>
    <xf numFmtId="0" fontId="2" fillId="0" borderId="0" xfId="0" applyFont="1" applyAlignment="1"/>
    <xf numFmtId="0" fontId="7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83" fillId="0" borderId="0" xfId="0" applyFont="1" applyAlignment="1"/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77" fillId="2" borderId="12" xfId="0" applyFont="1" applyFill="1" applyBorder="1" applyAlignment="1" applyProtection="1">
      <alignment horizontal="center" vertical="center"/>
      <protection locked="0"/>
    </xf>
    <xf numFmtId="0" fontId="77" fillId="0" borderId="1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75" fillId="2" borderId="0" xfId="7" applyFont="1" applyFill="1" applyAlignment="1">
      <alignment wrapText="1"/>
    </xf>
    <xf numFmtId="0" fontId="2" fillId="0" borderId="0" xfId="7" applyFont="1" applyAlignment="1"/>
    <xf numFmtId="0" fontId="66" fillId="7" borderId="12" xfId="4" applyFont="1" applyFill="1" applyBorder="1" applyAlignment="1" applyProtection="1">
      <alignment horizontal="center" vertical="center" wrapText="1"/>
    </xf>
    <xf numFmtId="0" fontId="66" fillId="7" borderId="15" xfId="4" applyFont="1" applyFill="1" applyBorder="1" applyAlignment="1" applyProtection="1">
      <alignment horizontal="center" vertical="center" wrapText="1"/>
    </xf>
    <xf numFmtId="0" fontId="66" fillId="7" borderId="4" xfId="4" applyFont="1" applyFill="1" applyBorder="1" applyAlignment="1" applyProtection="1">
      <alignment horizontal="center" vertical="center" wrapText="1"/>
    </xf>
    <xf numFmtId="0" fontId="66" fillId="7" borderId="6" xfId="4" applyFont="1" applyFill="1" applyBorder="1" applyAlignment="1" applyProtection="1">
      <alignment horizontal="center" vertical="center" wrapText="1"/>
    </xf>
    <xf numFmtId="0" fontId="66" fillId="7" borderId="5" xfId="4" applyFont="1" applyFill="1" applyBorder="1" applyAlignment="1" applyProtection="1">
      <alignment horizontal="center" vertical="center" wrapText="1"/>
    </xf>
    <xf numFmtId="0" fontId="117" fillId="2" borderId="5" xfId="4" quotePrefix="1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>
      <alignment horizontal="center" vertical="center"/>
    </xf>
    <xf numFmtId="0" fontId="106" fillId="2" borderId="0" xfId="0" applyFont="1" applyFill="1" applyBorder="1" applyAlignment="1">
      <alignment horizontal="center" vertical="center"/>
    </xf>
    <xf numFmtId="0" fontId="105" fillId="2" borderId="0" xfId="0" quotePrefix="1" applyFont="1" applyFill="1" applyAlignment="1" applyProtection="1">
      <alignment horizontal="center" vertical="center" wrapText="1"/>
      <protection hidden="1"/>
    </xf>
    <xf numFmtId="0" fontId="105" fillId="2" borderId="0" xfId="0" applyFont="1" applyFill="1" applyAlignment="1" applyProtection="1">
      <alignment horizontal="center" vertical="center" wrapText="1"/>
      <protection hidden="1"/>
    </xf>
    <xf numFmtId="0" fontId="31" fillId="7" borderId="3" xfId="4" applyFont="1" applyFill="1" applyBorder="1" applyAlignment="1" applyProtection="1">
      <alignment horizontal="center" vertical="center"/>
    </xf>
    <xf numFmtId="0" fontId="31" fillId="7" borderId="59" xfId="4" applyFont="1" applyFill="1" applyBorder="1" applyAlignment="1" applyProtection="1">
      <alignment horizontal="center" vertical="center"/>
    </xf>
    <xf numFmtId="0" fontId="31" fillId="7" borderId="4" xfId="4" applyFont="1" applyFill="1" applyBorder="1" applyAlignment="1" applyProtection="1">
      <alignment horizontal="center" vertical="center"/>
    </xf>
    <xf numFmtId="0" fontId="31" fillId="7" borderId="5" xfId="4" applyFont="1" applyFill="1" applyBorder="1" applyAlignment="1" applyProtection="1">
      <alignment horizontal="center" vertical="center"/>
    </xf>
    <xf numFmtId="0" fontId="66" fillId="7" borderId="19" xfId="4" applyFont="1" applyFill="1" applyBorder="1" applyAlignment="1" applyProtection="1">
      <alignment horizontal="center" vertical="center" wrapText="1"/>
    </xf>
    <xf numFmtId="0" fontId="31" fillId="2" borderId="2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31" fillId="2" borderId="10" xfId="4" applyFont="1" applyFill="1" applyBorder="1" applyAlignment="1" applyProtection="1">
      <alignment horizontal="center" vertical="center" wrapText="1"/>
    </xf>
    <xf numFmtId="0" fontId="31" fillId="2" borderId="60" xfId="4" applyFont="1" applyFill="1" applyBorder="1" applyAlignment="1" applyProtection="1">
      <alignment horizontal="center" vertical="center" wrapText="1"/>
    </xf>
    <xf numFmtId="0" fontId="31" fillId="2" borderId="7" xfId="4" applyFont="1" applyFill="1" applyBorder="1" applyAlignment="1" applyProtection="1">
      <alignment horizontal="center" vertical="center" wrapText="1"/>
    </xf>
    <xf numFmtId="0" fontId="31" fillId="2" borderId="58" xfId="4" applyFont="1" applyFill="1" applyBorder="1" applyAlignment="1" applyProtection="1">
      <alignment horizontal="center" vertical="center" wrapText="1"/>
    </xf>
    <xf numFmtId="0" fontId="66" fillId="7" borderId="59" xfId="4" applyFont="1" applyFill="1" applyBorder="1" applyAlignment="1" applyProtection="1">
      <alignment horizontal="center" vertical="center" wrapText="1"/>
    </xf>
    <xf numFmtId="0" fontId="66" fillId="7" borderId="58" xfId="4" applyFont="1" applyFill="1" applyBorder="1" applyAlignment="1" applyProtection="1">
      <alignment horizontal="center" vertical="center" wrapText="1"/>
    </xf>
    <xf numFmtId="22" fontId="64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horizontal="left" vertical="center" wrapText="1"/>
    </xf>
    <xf numFmtId="0" fontId="44" fillId="2" borderId="0" xfId="0" quotePrefix="1" applyFont="1" applyFill="1" applyAlignment="1">
      <alignment vertical="center" wrapText="1"/>
    </xf>
    <xf numFmtId="0" fontId="44" fillId="6" borderId="0" xfId="0" quotePrefix="1" applyFont="1" applyFill="1" applyAlignment="1">
      <alignment vertical="center" wrapText="1"/>
    </xf>
    <xf numFmtId="22" fontId="82" fillId="2" borderId="0" xfId="5" applyNumberFormat="1" applyFont="1" applyFill="1" applyBorder="1" applyAlignment="1">
      <alignment horizontal="center" vertical="center"/>
    </xf>
    <xf numFmtId="0" fontId="82" fillId="2" borderId="0" xfId="5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 applyProtection="1">
      <alignment horizontal="center" vertical="center"/>
      <protection locked="0"/>
    </xf>
    <xf numFmtId="0" fontId="66" fillId="7" borderId="12" xfId="3" applyFont="1" applyFill="1" applyBorder="1" applyAlignment="1" applyProtection="1">
      <alignment horizontal="center" vertical="center" wrapText="1"/>
    </xf>
    <xf numFmtId="0" fontId="66" fillId="7" borderId="15" xfId="3" applyFont="1" applyFill="1" applyBorder="1" applyAlignment="1" applyProtection="1">
      <alignment horizontal="center" vertical="center" wrapText="1"/>
    </xf>
    <xf numFmtId="0" fontId="66" fillId="7" borderId="4" xfId="3" applyFont="1" applyFill="1" applyBorder="1" applyAlignment="1" applyProtection="1">
      <alignment horizontal="center" vertical="center" wrapText="1"/>
    </xf>
    <xf numFmtId="0" fontId="66" fillId="7" borderId="6" xfId="3" applyFont="1" applyFill="1" applyBorder="1" applyAlignment="1" applyProtection="1">
      <alignment horizontal="center" vertical="center" wrapText="1"/>
    </xf>
    <xf numFmtId="0" fontId="66" fillId="7" borderId="5" xfId="3" applyFont="1" applyFill="1" applyBorder="1" applyAlignment="1" applyProtection="1">
      <alignment horizontal="center" vertical="center" wrapText="1"/>
    </xf>
    <xf numFmtId="0" fontId="117" fillId="2" borderId="5" xfId="3" quotePrefix="1" applyFont="1" applyFill="1" applyBorder="1" applyAlignment="1" applyProtection="1">
      <alignment horizontal="left" vertical="top" wrapText="1"/>
    </xf>
    <xf numFmtId="0" fontId="31" fillId="7" borderId="3" xfId="3" applyFont="1" applyFill="1" applyBorder="1" applyAlignment="1" applyProtection="1">
      <alignment horizontal="center" vertical="center"/>
    </xf>
    <xf numFmtId="0" fontId="31" fillId="7" borderId="59" xfId="3" applyFont="1" applyFill="1" applyBorder="1" applyAlignment="1" applyProtection="1">
      <alignment horizontal="center" vertical="center"/>
    </xf>
    <xf numFmtId="0" fontId="31" fillId="7" borderId="4" xfId="3" applyFont="1" applyFill="1" applyBorder="1" applyAlignment="1" applyProtection="1">
      <alignment horizontal="center" vertical="center"/>
    </xf>
    <xf numFmtId="0" fontId="31" fillId="7" borderId="5" xfId="3" applyFont="1" applyFill="1" applyBorder="1" applyAlignment="1" applyProtection="1">
      <alignment horizontal="center" vertical="center"/>
    </xf>
    <xf numFmtId="0" fontId="66" fillId="7" borderId="19" xfId="3" applyFont="1" applyFill="1" applyBorder="1" applyAlignment="1" applyProtection="1">
      <alignment horizontal="center" vertical="center" wrapText="1"/>
    </xf>
    <xf numFmtId="0" fontId="31" fillId="2" borderId="2" xfId="3" applyFont="1" applyFill="1" applyBorder="1" applyAlignment="1" applyProtection="1">
      <alignment horizontal="center" vertical="center" wrapText="1"/>
    </xf>
    <xf numFmtId="0" fontId="31" fillId="2" borderId="59" xfId="3" applyFont="1" applyFill="1" applyBorder="1" applyAlignment="1" applyProtection="1">
      <alignment horizontal="center" vertical="center" wrapText="1"/>
    </xf>
    <xf numFmtId="0" fontId="31" fillId="2" borderId="10" xfId="3" applyFont="1" applyFill="1" applyBorder="1" applyAlignment="1" applyProtection="1">
      <alignment horizontal="center" vertical="center" wrapText="1"/>
    </xf>
    <xf numFmtId="0" fontId="31" fillId="2" borderId="60" xfId="3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 applyProtection="1">
      <alignment horizontal="center" vertical="center" wrapText="1"/>
    </xf>
    <xf numFmtId="0" fontId="31" fillId="2" borderId="58" xfId="3" applyFont="1" applyFill="1" applyBorder="1" applyAlignment="1" applyProtection="1">
      <alignment horizontal="center" vertical="center" wrapText="1"/>
    </xf>
    <xf numFmtId="0" fontId="66" fillId="7" borderId="59" xfId="3" applyFont="1" applyFill="1" applyBorder="1" applyAlignment="1" applyProtection="1">
      <alignment horizontal="center" vertical="center" wrapText="1"/>
    </xf>
    <xf numFmtId="0" fontId="66" fillId="7" borderId="58" xfId="3" applyFont="1" applyFill="1" applyBorder="1" applyAlignment="1" applyProtection="1">
      <alignment horizontal="center" vertical="center" wrapText="1"/>
    </xf>
  </cellXfs>
  <cellStyles count="15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_C_out" xfId="8"/>
    <cellStyle name="Обычный_Execution" xfId="9"/>
    <cellStyle name="Обычный_ГЕОГРАФИЯ" xfId="10"/>
    <cellStyle name="Обычный_Лист1" xfId="11"/>
    <cellStyle name="Обычный_Лист1_Turnover_BIS_Public_0412_del" xfId="12"/>
    <cellStyle name="Процентный" xfId="13" builtinId="5"/>
    <cellStyle name="Финансовый" xfId="14" builtinId="3"/>
  </cellStyles>
  <dxfs count="10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64-44BF-AB7B-8349375292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4-44BF-AB7B-8349375292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64-44BF-AB7B-8349375292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64-44BF-AB7B-83493752920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264-44BF-AB7B-83493752920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64-44BF-AB7B-83493752920A}"/>
              </c:ext>
            </c:extLst>
          </c:dPt>
          <c:cat>
            <c:numRef>
              <c:f>'Geo4'!$B$4:$B$9</c:f>
              <c:numCache>
                <c:formatCode>General</c:formatCode>
                <c:ptCount val="6"/>
              </c:numCache>
            </c:numRef>
          </c:cat>
          <c:val>
            <c:numRef>
              <c:f>'Geo4'!$A$4:$A$9</c:f>
              <c:numCache>
                <c:formatCode>0.00%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8264-44BF-AB7B-834937529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62-47C8-BD1F-CC6FB0F32C5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62-47C8-BD1F-CC6FB0F32C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62-47C8-BD1F-CC6FB0F32C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62-47C8-BD1F-CC6FB0F32C5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A62-47C8-BD1F-CC6FB0F32C5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62-47C8-BD1F-CC6FB0F32C5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A62-47C8-BD1F-CC6FB0F32C5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62-47C8-BD1F-CC6FB0F32C5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A62-47C8-BD1F-CC6FB0F32C5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A62-47C8-BD1F-CC6FB0F32C59}"/>
              </c:ext>
            </c:extLst>
          </c:dPt>
          <c:cat>
            <c:numRef>
              <c:f>'Geo3'!$B$4:$B$13</c:f>
              <c:numCache>
                <c:formatCode>General</c:formatCode>
                <c:ptCount val="10"/>
              </c:numCache>
            </c:numRef>
          </c:cat>
          <c:val>
            <c:numRef>
              <c:f>'Geo3'!$A$4:$A$13</c:f>
              <c:numCache>
                <c:formatCode>0.00%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7A62-47C8-BD1F-CC6FB0F32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6C-4DEF-B800-5D94126D9BA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6C-4DEF-B800-5D94126D9BA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6C-4DEF-B800-5D94126D9BA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6C-4DEF-B800-5D94126D9BA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06C-4DEF-B800-5D94126D9BA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6C-4DEF-B800-5D94126D9BA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06C-4DEF-B800-5D94126D9BA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6C-4DEF-B800-5D94126D9BA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06C-4DEF-B800-5D94126D9BA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06C-4DEF-B800-5D94126D9BA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06C-4DEF-B800-5D94126D9BA9}"/>
              </c:ext>
            </c:extLst>
          </c:dPt>
          <c:cat>
            <c:numRef>
              <c:f>'Geo2'!$B$4:$B$14</c:f>
              <c:numCache>
                <c:formatCode>General</c:formatCode>
                <c:ptCount val="11"/>
              </c:numCache>
            </c:numRef>
          </c:cat>
          <c:val>
            <c:numRef>
              <c:f>'Geo2'!$A$4:$A$14</c:f>
              <c:numCache>
                <c:formatCode>0.00%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606C-4DEF-B800-5D94126D9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94-43EA-8220-03E734A687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94-43EA-8220-03E734A687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94-43EA-8220-03E734A687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94-43EA-8220-03E734A687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94-43EA-8220-03E734A687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94-43EA-8220-03E734A6870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E94-43EA-8220-03E734A6870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94-43EA-8220-03E734A6870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E94-43EA-8220-03E734A6870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E94-43EA-8220-03E734A6870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E94-43EA-8220-03E734A6870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E94-43EA-8220-03E734A68702}"/>
              </c:ext>
            </c:extLst>
          </c:dPt>
          <c:cat>
            <c:numRef>
              <c:f>'Geo1'!$B$4:$B$15</c:f>
              <c:numCache>
                <c:formatCode>General</c:formatCode>
                <c:ptCount val="12"/>
              </c:numCache>
            </c:numRef>
          </c:cat>
          <c:val>
            <c:numRef>
              <c:f>'Geo1'!$A$4:$A$15</c:f>
              <c:numCache>
                <c:formatCode>0.00%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C-9E94-43EA-8220-03E734A6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2</xdr:row>
      <xdr:rowOff>47625</xdr:rowOff>
    </xdr:from>
    <xdr:to>
      <xdr:col>20</xdr:col>
      <xdr:colOff>19050</xdr:colOff>
      <xdr:row>33</xdr:row>
      <xdr:rowOff>95250</xdr:rowOff>
    </xdr:to>
    <xdr:pic>
      <xdr:nvPicPr>
        <xdr:cNvPr id="10855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752475"/>
          <a:ext cx="10134600" cy="595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13</xdr:col>
      <xdr:colOff>38100</xdr:colOff>
      <xdr:row>124</xdr:row>
      <xdr:rowOff>133350</xdr:rowOff>
    </xdr:to>
    <xdr:pic>
      <xdr:nvPicPr>
        <xdr:cNvPr id="10958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100584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200025</xdr:colOff>
      <xdr:row>2</xdr:row>
      <xdr:rowOff>0</xdr:rowOff>
    </xdr:from>
    <xdr:to>
      <xdr:col>15</xdr:col>
      <xdr:colOff>590550</xdr:colOff>
      <xdr:row>82</xdr:row>
      <xdr:rowOff>161925</xdr:rowOff>
    </xdr:to>
    <xdr:pic>
      <xdr:nvPicPr>
        <xdr:cNvPr id="109584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323850"/>
          <a:ext cx="8315325" cy="493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_g\DOFR\UOVR\OVVR\Table\701\Publications\Turnover_BIS_Public_04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6"/>
      <sheetName val="Geo5"/>
      <sheetName val="Geo4"/>
      <sheetName val="Geo3"/>
      <sheetName val="Geo2"/>
      <sheetName val="Geo1"/>
      <sheetName val="Banks"/>
      <sheetName val="Share"/>
      <sheetName val="Complementary_Inf_RUS"/>
      <sheetName val="A1_RUS"/>
      <sheetName val="A2_RUS"/>
      <sheetName val="A3_RUS"/>
      <sheetName val="A4_RUS"/>
      <sheetName val="A5_RUS"/>
      <sheetName val="A6_RUS"/>
      <sheetName val="A7_RUS"/>
      <sheetName val="A8_RUS"/>
      <sheetName val="Execution_method"/>
      <sheetName val="Interes_rate_derivatives"/>
      <sheetName val="Interes_rate_derivatives (2)"/>
      <sheetName val="Complementary_Inf"/>
      <sheetName val="A1"/>
      <sheetName val="A2"/>
      <sheetName val="A3"/>
      <sheetName val="A4"/>
      <sheetName val="A5"/>
      <sheetName val="A6"/>
      <sheetName val="A7"/>
      <sheetName val="A8"/>
      <sheetName val="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3">
          <cell r="M1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zoomScale="85" workbookViewId="0">
      <selection activeCell="B8" sqref="B8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677" t="s">
        <v>280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</row>
    <row r="3" spans="1:13" ht="15" customHeight="1">
      <c r="A3" s="468" t="s">
        <v>278</v>
      </c>
      <c r="B3" s="517" t="s">
        <v>279</v>
      </c>
    </row>
    <row r="4" spans="1:13" ht="15" customHeight="1">
      <c r="A4" s="462">
        <v>0.74796761322977723</v>
      </c>
      <c r="B4" s="518" t="s">
        <v>348</v>
      </c>
    </row>
    <row r="5" spans="1:13" ht="15" customHeight="1">
      <c r="A5" s="462">
        <v>0.1186969961187341</v>
      </c>
      <c r="B5" s="518" t="s">
        <v>356</v>
      </c>
    </row>
    <row r="6" spans="1:13" ht="15" customHeight="1">
      <c r="A6" s="462">
        <v>6.7624736655271064E-2</v>
      </c>
      <c r="B6" s="518" t="s">
        <v>691</v>
      </c>
    </row>
    <row r="7" spans="1:13" ht="15" customHeight="1">
      <c r="A7" s="462">
        <v>1.2905481221060416E-2</v>
      </c>
      <c r="B7" s="518" t="s">
        <v>695</v>
      </c>
    </row>
    <row r="8" spans="1:13" ht="15" customHeight="1">
      <c r="A8" s="462">
        <v>1.1070575862998838E-2</v>
      </c>
      <c r="B8" s="518" t="s">
        <v>694</v>
      </c>
    </row>
    <row r="9" spans="1:13" ht="15" customHeight="1">
      <c r="A9" s="462">
        <v>4.8546602613478238E-3</v>
      </c>
      <c r="B9" s="518" t="s">
        <v>692</v>
      </c>
    </row>
    <row r="10" spans="1:13" ht="15" customHeight="1">
      <c r="A10" s="462">
        <v>4.1687197066140099E-3</v>
      </c>
      <c r="B10" s="518" t="s">
        <v>359</v>
      </c>
    </row>
    <row r="11" spans="1:13" ht="15" customHeight="1">
      <c r="A11" s="462">
        <v>3.7089227039071352E-3</v>
      </c>
      <c r="B11" s="518" t="s">
        <v>282</v>
      </c>
    </row>
    <row r="12" spans="1:13" ht="15" customHeight="1">
      <c r="A12" s="462">
        <v>3.6852906144399749E-3</v>
      </c>
      <c r="B12" s="518" t="s">
        <v>710</v>
      </c>
    </row>
    <row r="13" spans="1:13" ht="15" customHeight="1">
      <c r="A13" s="462">
        <v>3.1350297197099025E-3</v>
      </c>
      <c r="B13" s="518" t="s">
        <v>353</v>
      </c>
    </row>
    <row r="14" spans="1:13" ht="15" customHeight="1">
      <c r="A14" s="462">
        <v>2.5153421027822921E-3</v>
      </c>
      <c r="B14" s="518" t="s">
        <v>689</v>
      </c>
    </row>
    <row r="15" spans="1:13" ht="15" customHeight="1">
      <c r="A15" s="462">
        <v>1.8214195358996993E-3</v>
      </c>
      <c r="B15" s="518" t="s">
        <v>697</v>
      </c>
    </row>
    <row r="16" spans="1:13" ht="15" customHeight="1">
      <c r="A16" s="462">
        <v>1.6821578460618778E-3</v>
      </c>
      <c r="B16" s="518" t="s">
        <v>688</v>
      </c>
    </row>
    <row r="17" spans="1:2" ht="15" customHeight="1">
      <c r="A17" s="467">
        <v>1.1730299360259817E-3</v>
      </c>
      <c r="B17" s="461" t="s">
        <v>703</v>
      </c>
    </row>
    <row r="18" spans="1:2" ht="15" customHeight="1">
      <c r="A18" s="467">
        <v>9.1485286121861949E-4</v>
      </c>
      <c r="B18" s="461" t="s">
        <v>690</v>
      </c>
    </row>
    <row r="19" spans="1:2" ht="15" customHeight="1">
      <c r="A19" s="467">
        <v>8.7544162827543474E-4</v>
      </c>
      <c r="B19" s="461" t="s">
        <v>696</v>
      </c>
    </row>
    <row r="20" spans="1:2" ht="15" customHeight="1">
      <c r="A20" s="467">
        <v>7.2392817209990311E-4</v>
      </c>
      <c r="B20" s="461" t="s">
        <v>284</v>
      </c>
    </row>
    <row r="21" spans="1:2" ht="15" customHeight="1">
      <c r="A21" s="467">
        <v>7.0671743273739219E-4</v>
      </c>
      <c r="B21" s="461" t="s">
        <v>700</v>
      </c>
    </row>
    <row r="22" spans="1:2" ht="15" customHeight="1">
      <c r="A22" s="467">
        <v>6.940985411088244E-4</v>
      </c>
      <c r="B22" s="461" t="s">
        <v>704</v>
      </c>
    </row>
    <row r="23" spans="1:2" ht="15" customHeight="1">
      <c r="A23" s="467">
        <v>6.5151041240368076E-4</v>
      </c>
      <c r="B23" s="461" t="s">
        <v>281</v>
      </c>
    </row>
    <row r="24" spans="1:2" ht="15" customHeight="1">
      <c r="A24" s="467">
        <v>6.3397918725079821E-4</v>
      </c>
      <c r="B24" s="461" t="s">
        <v>701</v>
      </c>
    </row>
    <row r="25" spans="1:2" ht="15" customHeight="1">
      <c r="A25" s="467">
        <v>6.0606234580171418E-4</v>
      </c>
      <c r="B25" s="461" t="s">
        <v>705</v>
      </c>
    </row>
    <row r="26" spans="1:2" ht="15" customHeight="1">
      <c r="A26" s="467">
        <v>5.7627761866690832E-4</v>
      </c>
      <c r="B26" s="461" t="s">
        <v>300</v>
      </c>
    </row>
    <row r="27" spans="1:2" ht="15" customHeight="1">
      <c r="A27" s="467">
        <v>5.6665895797037061E-4</v>
      </c>
      <c r="B27" s="461" t="s">
        <v>294</v>
      </c>
    </row>
    <row r="28" spans="1:2" ht="15" customHeight="1">
      <c r="A28" s="467">
        <v>5.5912106063573546E-4</v>
      </c>
      <c r="B28" s="461" t="s">
        <v>693</v>
      </c>
    </row>
    <row r="29" spans="1:2" ht="15" customHeight="1">
      <c r="A29" s="467">
        <v>5.4818774810577275E-4</v>
      </c>
      <c r="B29" s="461" t="s">
        <v>295</v>
      </c>
    </row>
    <row r="30" spans="1:2" ht="15" customHeight="1">
      <c r="A30" s="467">
        <v>5.3675526795423452E-4</v>
      </c>
      <c r="B30" s="461" t="s">
        <v>297</v>
      </c>
    </row>
    <row r="31" spans="1:2" ht="15" customHeight="1">
      <c r="A31" s="467">
        <v>4.5380143353250003E-4</v>
      </c>
      <c r="B31" s="461" t="s">
        <v>699</v>
      </c>
    </row>
    <row r="32" spans="1:2" ht="15" customHeight="1">
      <c r="A32" s="467">
        <v>4.504126137851808E-4</v>
      </c>
      <c r="B32" s="461" t="s">
        <v>706</v>
      </c>
    </row>
    <row r="33" spans="1:2" ht="15" customHeight="1">
      <c r="A33" s="467">
        <v>4.2546120268816576E-4</v>
      </c>
      <c r="B33" s="461" t="s">
        <v>403</v>
      </c>
    </row>
    <row r="34" spans="1:2" ht="15" customHeight="1">
      <c r="A34" s="467">
        <v>4.0528746287548387E-4</v>
      </c>
      <c r="B34" s="461" t="s">
        <v>293</v>
      </c>
    </row>
    <row r="35" spans="1:2" ht="15" customHeight="1">
      <c r="A35" s="467">
        <v>3.9551225985992074E-4</v>
      </c>
      <c r="B35" s="461" t="s">
        <v>310</v>
      </c>
    </row>
    <row r="36" spans="1:2" ht="15" customHeight="1">
      <c r="A36" s="467">
        <v>3.9448945020637715E-4</v>
      </c>
      <c r="B36" s="461" t="s">
        <v>301</v>
      </c>
    </row>
    <row r="37" spans="1:2" ht="15" customHeight="1">
      <c r="A37" s="467">
        <v>3.9114827297919851E-4</v>
      </c>
      <c r="B37" s="461" t="s">
        <v>283</v>
      </c>
    </row>
    <row r="38" spans="1:2" ht="15" customHeight="1">
      <c r="A38" s="467">
        <v>3.7346210047297214E-4</v>
      </c>
      <c r="B38" s="461" t="s">
        <v>315</v>
      </c>
    </row>
    <row r="39" spans="1:2" ht="15" customHeight="1">
      <c r="A39" s="467">
        <v>3.2870032951662131E-4</v>
      </c>
      <c r="B39" s="461" t="s">
        <v>364</v>
      </c>
    </row>
    <row r="40" spans="1:2" ht="15" customHeight="1">
      <c r="A40" s="467">
        <v>3.1498656245980601E-4</v>
      </c>
      <c r="B40" s="461" t="s">
        <v>285</v>
      </c>
    </row>
    <row r="41" spans="1:2" ht="15" customHeight="1">
      <c r="A41" s="467">
        <v>2.809870188428844E-4</v>
      </c>
      <c r="B41" s="461" t="s">
        <v>702</v>
      </c>
    </row>
    <row r="42" spans="1:2" ht="15" customHeight="1">
      <c r="A42" s="467">
        <v>2.28563421901126E-4</v>
      </c>
      <c r="B42" s="461" t="s">
        <v>708</v>
      </c>
    </row>
    <row r="43" spans="1:2" ht="15" customHeight="1">
      <c r="A43" s="467">
        <v>1.8497716805713081E-4</v>
      </c>
      <c r="B43" s="461" t="s">
        <v>289</v>
      </c>
    </row>
    <row r="44" spans="1:2" ht="15" customHeight="1">
      <c r="A44" s="467">
        <v>1.8191442652853621E-4</v>
      </c>
      <c r="B44" s="461" t="s">
        <v>296</v>
      </c>
    </row>
    <row r="45" spans="1:2" ht="15" customHeight="1">
      <c r="A45" s="467">
        <v>1.6919134691837284E-4</v>
      </c>
      <c r="B45" s="461" t="s">
        <v>711</v>
      </c>
    </row>
    <row r="46" spans="1:2" ht="15" customHeight="1">
      <c r="A46" s="467">
        <v>1.6125946748243164E-4</v>
      </c>
      <c r="B46" s="461" t="s">
        <v>707</v>
      </c>
    </row>
    <row r="47" spans="1:2" ht="15" customHeight="1">
      <c r="A47" s="467">
        <v>1.4011764744571636E-4</v>
      </c>
      <c r="B47" s="461" t="s">
        <v>709</v>
      </c>
    </row>
    <row r="48" spans="1:2" ht="15" customHeight="1">
      <c r="A48" s="467">
        <v>1.2812397688341149E-4</v>
      </c>
      <c r="B48" s="461" t="s">
        <v>312</v>
      </c>
    </row>
    <row r="49" spans="1:2" ht="15" customHeight="1">
      <c r="A49" s="467">
        <v>1.108640274399869E-4</v>
      </c>
      <c r="B49" s="461" t="s">
        <v>291</v>
      </c>
    </row>
    <row r="50" spans="1:2" ht="15" hidden="1" customHeight="1">
      <c r="A50" s="467">
        <v>1.047585517930849E-4</v>
      </c>
      <c r="B50" s="461" t="s">
        <v>302</v>
      </c>
    </row>
    <row r="51" spans="1:2" ht="15" hidden="1" customHeight="1">
      <c r="A51" s="467">
        <v>9.1672050208715792E-5</v>
      </c>
      <c r="B51" s="461" t="s">
        <v>288</v>
      </c>
    </row>
    <row r="52" spans="1:2" ht="15" hidden="1" customHeight="1">
      <c r="A52" s="467">
        <v>8.5611779872081197E-5</v>
      </c>
      <c r="B52" s="461" t="s">
        <v>299</v>
      </c>
    </row>
    <row r="53" spans="1:2" ht="15" hidden="1" customHeight="1">
      <c r="A53" s="467">
        <v>7.7646466447622275E-5</v>
      </c>
      <c r="B53" s="461" t="s">
        <v>286</v>
      </c>
    </row>
    <row r="54" spans="1:2" ht="15" hidden="1" customHeight="1">
      <c r="A54" s="467">
        <v>7.4423329469850208E-5</v>
      </c>
      <c r="B54" s="461" t="s">
        <v>307</v>
      </c>
    </row>
    <row r="55" spans="1:2" ht="15" hidden="1" customHeight="1">
      <c r="A55" s="467">
        <v>7.0918687443728584E-5</v>
      </c>
      <c r="B55" s="461" t="s">
        <v>311</v>
      </c>
    </row>
    <row r="56" spans="1:2" ht="15" hidden="1" customHeight="1">
      <c r="A56" s="467">
        <v>5.4114657022087625E-5</v>
      </c>
      <c r="B56" s="461" t="s">
        <v>313</v>
      </c>
    </row>
    <row r="57" spans="1:2" ht="15" hidden="1" customHeight="1">
      <c r="A57" s="467">
        <v>5.0380416671538658E-5</v>
      </c>
      <c r="B57" s="461" t="s">
        <v>698</v>
      </c>
    </row>
    <row r="58" spans="1:2" ht="15" hidden="1" customHeight="1">
      <c r="A58" s="467">
        <v>4.8945572389883422E-5</v>
      </c>
      <c r="B58" s="461" t="s">
        <v>308</v>
      </c>
    </row>
    <row r="59" spans="1:2" ht="15" hidden="1" customHeight="1">
      <c r="A59" s="467">
        <v>4.2809030538568564E-5</v>
      </c>
      <c r="B59" s="461" t="s">
        <v>292</v>
      </c>
    </row>
    <row r="60" spans="1:2" ht="15" hidden="1" customHeight="1">
      <c r="A60" s="467">
        <v>4.0829648895618721E-5</v>
      </c>
      <c r="B60" s="461" t="s">
        <v>319</v>
      </c>
    </row>
    <row r="61" spans="1:2" ht="15" hidden="1" customHeight="1">
      <c r="A61" s="467">
        <v>3.8341009143739115E-5</v>
      </c>
      <c r="B61" s="461" t="s">
        <v>306</v>
      </c>
    </row>
    <row r="62" spans="1:2" ht="15" hidden="1" customHeight="1">
      <c r="A62" s="467">
        <v>3.2375616427744584E-5</v>
      </c>
      <c r="B62" s="461" t="s">
        <v>314</v>
      </c>
    </row>
    <row r="63" spans="1:2" ht="15" hidden="1" customHeight="1">
      <c r="A63" s="467">
        <v>2.8895795940858016E-5</v>
      </c>
      <c r="B63" s="461" t="s">
        <v>309</v>
      </c>
    </row>
    <row r="64" spans="1:2" ht="15" hidden="1" customHeight="1">
      <c r="A64" s="467">
        <v>1.8119122560597732E-5</v>
      </c>
      <c r="B64" s="461" t="s">
        <v>321</v>
      </c>
    </row>
    <row r="65" spans="1:2" ht="15" hidden="1" customHeight="1">
      <c r="A65" s="467">
        <v>1.0475897200168376E-5</v>
      </c>
      <c r="B65" s="461" t="s">
        <v>303</v>
      </c>
    </row>
    <row r="66" spans="1:2" ht="15" hidden="1" customHeight="1">
      <c r="A66" s="467">
        <v>4.1631637103469244E-6</v>
      </c>
      <c r="B66" s="461" t="s">
        <v>287</v>
      </c>
    </row>
    <row r="67" spans="1:2" ht="15" hidden="1" customHeight="1">
      <c r="A67" s="467">
        <v>3.4691398804999834E-6</v>
      </c>
      <c r="B67" s="461" t="s">
        <v>317</v>
      </c>
    </row>
    <row r="68" spans="1:2" ht="15" hidden="1" customHeight="1">
      <c r="A68" s="467">
        <v>3.6672134676819772E-6</v>
      </c>
      <c r="B68" s="461" t="s">
        <v>312</v>
      </c>
    </row>
    <row r="69" spans="1:2" ht="15" hidden="1" customHeight="1">
      <c r="A69" s="467">
        <v>3.611313041116765E-6</v>
      </c>
      <c r="B69" s="461" t="s">
        <v>313</v>
      </c>
    </row>
    <row r="70" spans="1:2" ht="15" hidden="1" customHeight="1">
      <c r="A70" s="467">
        <v>2.3199754249593118E-6</v>
      </c>
      <c r="B70" s="461" t="s">
        <v>314</v>
      </c>
    </row>
    <row r="71" spans="1:2" ht="15" hidden="1" customHeight="1">
      <c r="A71" s="467">
        <v>1.812770180757565E-6</v>
      </c>
      <c r="B71" s="461" t="s">
        <v>315</v>
      </c>
    </row>
    <row r="72" spans="1:2" ht="15" hidden="1" customHeight="1">
      <c r="A72" s="467">
        <v>1.5505386284150817E-6</v>
      </c>
      <c r="B72" s="461" t="s">
        <v>316</v>
      </c>
    </row>
    <row r="73" spans="1:2" ht="15" hidden="1" customHeight="1">
      <c r="A73" s="467">
        <v>6.9647407950127433E-7</v>
      </c>
      <c r="B73" s="461" t="s">
        <v>317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zoomScale="106" zoomScaleNormal="106" workbookViewId="0">
      <selection activeCell="A14" sqref="A14"/>
    </sheetView>
  </sheetViews>
  <sheetFormatPr defaultRowHeight="12.75"/>
  <cols>
    <col min="1" max="1" width="28.140625" style="487" customWidth="1"/>
    <col min="2" max="2" width="14.28515625" style="515" customWidth="1"/>
    <col min="3" max="3" width="14.42578125" style="515" customWidth="1"/>
    <col min="4" max="4" width="19.7109375" style="515" customWidth="1"/>
    <col min="5" max="5" width="17.140625" style="515" customWidth="1"/>
    <col min="6" max="6" width="16.28515625" style="515" customWidth="1"/>
    <col min="7" max="7" width="17.7109375" style="515" customWidth="1"/>
    <col min="8" max="9" width="18.28515625" style="515" customWidth="1"/>
    <col min="10" max="10" width="14" style="514" customWidth="1"/>
    <col min="11" max="16384" width="9.140625" style="487"/>
  </cols>
  <sheetData>
    <row r="2" spans="1:10" ht="15.75">
      <c r="A2" s="484" t="s">
        <v>712</v>
      </c>
      <c r="B2" s="485"/>
      <c r="C2" s="485"/>
      <c r="D2" s="485"/>
      <c r="E2" s="485"/>
      <c r="F2" s="485"/>
      <c r="G2" s="485"/>
      <c r="H2" s="485"/>
      <c r="I2" s="485"/>
      <c r="J2" s="486"/>
    </row>
    <row r="3" spans="1:10" ht="15.75">
      <c r="A3" s="488" t="s">
        <v>713</v>
      </c>
      <c r="B3" s="489"/>
      <c r="C3" s="485"/>
      <c r="D3" s="485"/>
      <c r="E3" s="485"/>
      <c r="F3" s="485"/>
      <c r="G3" s="485"/>
      <c r="H3" s="485"/>
      <c r="I3" s="485"/>
      <c r="J3" s="486"/>
    </row>
    <row r="4" spans="1:10">
      <c r="B4" s="489"/>
      <c r="C4" s="485"/>
      <c r="D4" s="485"/>
      <c r="E4" s="485"/>
      <c r="F4" s="485"/>
      <c r="G4" s="485"/>
      <c r="H4" s="485"/>
      <c r="I4" s="485"/>
      <c r="J4" s="486"/>
    </row>
    <row r="5" spans="1:10" ht="15.75">
      <c r="A5" s="490"/>
      <c r="B5" s="692" t="s">
        <v>714</v>
      </c>
      <c r="C5" s="692"/>
      <c r="D5" s="692"/>
      <c r="E5" s="692"/>
      <c r="F5" s="692"/>
      <c r="G5" s="692"/>
      <c r="H5" s="692"/>
      <c r="I5" s="692"/>
      <c r="J5" s="692"/>
    </row>
    <row r="6" spans="1:10" ht="15.75">
      <c r="A6" s="490"/>
      <c r="B6" s="491"/>
      <c r="C6" s="491"/>
      <c r="D6" s="491"/>
      <c r="E6" s="491"/>
      <c r="F6" s="492"/>
      <c r="G6" s="493"/>
      <c r="H6" s="491"/>
      <c r="I6" s="695" t="s">
        <v>715</v>
      </c>
      <c r="J6" s="494"/>
    </row>
    <row r="7" spans="1:10" ht="15.75" customHeight="1">
      <c r="A7" s="495"/>
      <c r="B7" s="496" t="s">
        <v>716</v>
      </c>
      <c r="C7" s="496" t="s">
        <v>717</v>
      </c>
      <c r="D7" s="496" t="s">
        <v>718</v>
      </c>
      <c r="E7" s="496" t="s">
        <v>719</v>
      </c>
      <c r="F7" s="693" t="s">
        <v>720</v>
      </c>
      <c r="G7" s="694"/>
      <c r="H7" s="496" t="s">
        <v>721</v>
      </c>
      <c r="I7" s="696"/>
      <c r="J7" s="497" t="s">
        <v>722</v>
      </c>
    </row>
    <row r="8" spans="1:10" ht="15.75">
      <c r="A8" s="498"/>
      <c r="B8" s="499" t="s">
        <v>723</v>
      </c>
      <c r="C8" s="499" t="s">
        <v>723</v>
      </c>
      <c r="D8" s="499" t="s">
        <v>724</v>
      </c>
      <c r="E8" s="500"/>
      <c r="F8" s="501" t="s">
        <v>725</v>
      </c>
      <c r="G8" s="502" t="s">
        <v>726</v>
      </c>
      <c r="H8" s="499"/>
      <c r="I8" s="693"/>
      <c r="J8" s="503"/>
    </row>
    <row r="9" spans="1:10" ht="15.75">
      <c r="A9" s="504" t="s">
        <v>727</v>
      </c>
      <c r="B9" s="505"/>
      <c r="C9" s="505"/>
      <c r="D9" s="505"/>
      <c r="E9" s="505"/>
      <c r="F9" s="505"/>
      <c r="G9" s="505"/>
      <c r="H9" s="505"/>
      <c r="I9" s="505"/>
      <c r="J9" s="506"/>
    </row>
    <row r="10" spans="1:10" ht="15.75">
      <c r="A10" s="507" t="s">
        <v>728</v>
      </c>
      <c r="B10" s="508">
        <v>316119.57284550776</v>
      </c>
      <c r="C10" s="508">
        <v>138643.68903504522</v>
      </c>
      <c r="D10" s="508">
        <v>54312.535533445029</v>
      </c>
      <c r="E10" s="508">
        <v>153245.50128321</v>
      </c>
      <c r="F10" s="508">
        <v>35900.693276104961</v>
      </c>
      <c r="G10" s="508">
        <v>4537.873935390001</v>
      </c>
      <c r="H10" s="508">
        <v>13015.917638919973</v>
      </c>
      <c r="I10" s="509">
        <v>50273.946487825102</v>
      </c>
      <c r="J10" s="509">
        <f>SUM(B10:I10)</f>
        <v>766049.73003544821</v>
      </c>
    </row>
    <row r="11" spans="1:10" ht="15.75">
      <c r="A11" s="507" t="s">
        <v>729</v>
      </c>
      <c r="B11" s="508">
        <v>6672.9987881649968</v>
      </c>
      <c r="C11" s="508">
        <v>3435.0158336549998</v>
      </c>
      <c r="D11" s="508">
        <v>440.62968257999995</v>
      </c>
      <c r="E11" s="508">
        <v>4431.2478252800038</v>
      </c>
      <c r="F11" s="508">
        <v>380.597263075</v>
      </c>
      <c r="G11" s="508">
        <v>2.0376752700000003</v>
      </c>
      <c r="H11" s="508"/>
      <c r="I11" s="509">
        <v>798.18216074499935</v>
      </c>
      <c r="J11" s="509">
        <f>SUM(B11:I11)</f>
        <v>16160.70922877</v>
      </c>
    </row>
    <row r="12" spans="1:10" ht="15.75">
      <c r="A12" s="507" t="s">
        <v>730</v>
      </c>
      <c r="B12" s="508">
        <v>404061.98095183587</v>
      </c>
      <c r="C12" s="508">
        <v>66721.252008115072</v>
      </c>
      <c r="D12" s="508">
        <v>1096.9372681500001</v>
      </c>
      <c r="E12" s="508">
        <v>146362.27462588012</v>
      </c>
      <c r="F12" s="508">
        <v>15471.194418404993</v>
      </c>
      <c r="G12" s="508"/>
      <c r="H12" s="508">
        <v>2423.7687378600003</v>
      </c>
      <c r="I12" s="509">
        <v>15087.706391589993</v>
      </c>
      <c r="J12" s="509">
        <f>SUM(B12:I12)</f>
        <v>651225.11440183595</v>
      </c>
    </row>
    <row r="13" spans="1:10" ht="15.75">
      <c r="A13" s="507" t="s">
        <v>731</v>
      </c>
      <c r="B13" s="508">
        <v>1839.8643632599999</v>
      </c>
      <c r="C13" s="508">
        <v>1360.06919163</v>
      </c>
      <c r="D13" s="508"/>
      <c r="E13" s="508">
        <v>3.7330053099999994</v>
      </c>
      <c r="F13" s="508">
        <v>71.375227840000008</v>
      </c>
      <c r="G13" s="508"/>
      <c r="H13" s="508"/>
      <c r="I13" s="509">
        <v>4587.810823079999</v>
      </c>
      <c r="J13" s="509">
        <f>SUM(B13:I13)</f>
        <v>7862.852611119999</v>
      </c>
    </row>
    <row r="14" spans="1:10" ht="15.75">
      <c r="A14" s="510" t="s">
        <v>722</v>
      </c>
      <c r="B14" s="511">
        <f t="shared" ref="B14:J14" si="0">SUM(B10:B13)</f>
        <v>728694.41694876866</v>
      </c>
      <c r="C14" s="511">
        <f t="shared" si="0"/>
        <v>210160.0260684453</v>
      </c>
      <c r="D14" s="511">
        <f t="shared" si="0"/>
        <v>55850.102484175033</v>
      </c>
      <c r="E14" s="511">
        <f t="shared" si="0"/>
        <v>304042.75673968013</v>
      </c>
      <c r="F14" s="511">
        <f t="shared" si="0"/>
        <v>51823.86018542495</v>
      </c>
      <c r="G14" s="511">
        <f t="shared" si="0"/>
        <v>4539.9116106600013</v>
      </c>
      <c r="H14" s="511">
        <f t="shared" si="0"/>
        <v>15439.686376779973</v>
      </c>
      <c r="I14" s="511">
        <f t="shared" si="0"/>
        <v>70747.64586324009</v>
      </c>
      <c r="J14" s="512">
        <f t="shared" si="0"/>
        <v>1441298.4062771744</v>
      </c>
    </row>
    <row r="15" spans="1:10">
      <c r="B15" s="513">
        <f t="shared" ref="B15:H15" si="1">B14/$J$14</f>
        <v>0.50558192097843357</v>
      </c>
      <c r="C15" s="513">
        <f t="shared" si="1"/>
        <v>0.14581298720178398</v>
      </c>
      <c r="D15" s="513">
        <f t="shared" si="1"/>
        <v>3.8749853771387968E-2</v>
      </c>
      <c r="E15" s="513">
        <f t="shared" si="1"/>
        <v>0.21095059525182741</v>
      </c>
      <c r="F15" s="513">
        <f t="shared" si="1"/>
        <v>3.5956370977530079E-2</v>
      </c>
      <c r="G15" s="513">
        <f t="shared" si="1"/>
        <v>3.1498762441474152E-3</v>
      </c>
      <c r="H15" s="513">
        <f t="shared" si="1"/>
        <v>1.0712345416838534E-2</v>
      </c>
      <c r="I15" s="513">
        <f>I14/J14</f>
        <v>4.9086050158050822E-2</v>
      </c>
    </row>
  </sheetData>
  <mergeCells count="3">
    <mergeCell ref="B5:J5"/>
    <mergeCell ref="F7:G7"/>
    <mergeCell ref="I6:I8"/>
  </mergeCells>
  <phoneticPr fontId="0" type="noConversion"/>
  <pageMargins left="0.74803149606299213" right="0.74803149606299213" top="0.98425196850393704" bottom="0.98425196850393704" header="0.51181102362204722" footer="0.51181102362204722"/>
  <pageSetup scale="76" orientation="landscape" r:id="rId1"/>
  <headerFooter alignWithMargins="0">
    <oddHeader xml:space="preserve">&amp;C&amp;"Times New Roman,обычный"&amp;12FOREIGN EXCHANGE JOINT STANDING COMMITTEE
SEMI-ANNUAL FOREIGN EXCHANGE TURNOVER SURVEY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698"/>
    </row>
    <row r="8" spans="2:17" ht="15">
      <c r="B8" s="333"/>
      <c r="C8" s="334"/>
      <c r="H8" s="297"/>
      <c r="J8" s="698"/>
    </row>
    <row r="9" spans="2:17" ht="22.5" customHeight="1">
      <c r="B9" s="335"/>
      <c r="C9" s="336"/>
      <c r="H9" s="297"/>
      <c r="J9" s="698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698"/>
    </row>
    <row r="11" spans="2:17" ht="11.25" customHeight="1" thickBot="1">
      <c r="D11" s="311"/>
      <c r="E11" s="311"/>
      <c r="F11" s="311"/>
      <c r="G11" s="311"/>
      <c r="H11" s="311"/>
      <c r="I11" s="311"/>
      <c r="J11" s="698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710" t="s">
        <v>161</v>
      </c>
      <c r="F13" s="711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343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97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18</v>
      </c>
      <c r="F20" s="328">
        <f>Complementary_Inf!$F$20</f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706"/>
      <c r="D29" s="707"/>
      <c r="E29" s="701" t="s">
        <v>247</v>
      </c>
      <c r="F29" s="703" t="s">
        <v>206</v>
      </c>
      <c r="G29" s="704"/>
      <c r="H29" s="704"/>
      <c r="I29" s="705"/>
      <c r="J29" s="322"/>
    </row>
    <row r="30" spans="2:10" ht="45.75" thickBot="1">
      <c r="B30" s="316"/>
      <c r="C30" s="708"/>
      <c r="D30" s="709"/>
      <c r="E30" s="702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699" t="s">
        <v>246</v>
      </c>
      <c r="D31" s="700"/>
      <c r="E31" s="352">
        <f>Complementary_Inf!$E$31</f>
        <v>2280.2224115599997</v>
      </c>
      <c r="F31" s="353">
        <f>Complementary_Inf!$F$31</f>
        <v>0</v>
      </c>
      <c r="G31" s="354">
        <f>Complementary_Inf!$G$31</f>
        <v>632.20932771500009</v>
      </c>
      <c r="H31" s="354">
        <f>Complementary_Inf!$H$31</f>
        <v>13239.145558685008</v>
      </c>
      <c r="I31" s="355">
        <f>Complementary_Inf!$I$31</f>
        <v>0</v>
      </c>
      <c r="J31" s="322"/>
    </row>
    <row r="32" spans="2:10">
      <c r="B32" s="316"/>
      <c r="C32" s="697" t="s">
        <v>256</v>
      </c>
      <c r="D32" s="697"/>
      <c r="E32" s="697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104" priority="1" stopIfTrue="1">
      <formula>ISTEXT(E18)</formula>
    </cfRule>
    <cfRule type="expression" dxfId="103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27" sqref="B27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712" t="s">
        <v>170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431"/>
    </row>
    <row r="2" spans="1:22" s="433" customFormat="1" ht="51" hidden="1" customHeight="1">
      <c r="A2" s="718" t="s">
        <v>258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447"/>
    </row>
    <row r="3" spans="1:22" s="433" customFormat="1" ht="15.75" customHeight="1">
      <c r="A3" s="713" t="s">
        <v>344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434"/>
    </row>
    <row r="4" spans="1:22" s="434" customFormat="1" ht="14.25" customHeight="1">
      <c r="A4" s="716" t="s">
        <v>328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</row>
    <row r="5" spans="1:22" s="434" customFormat="1" ht="14.25" customHeight="1">
      <c r="A5" s="713"/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339</v>
      </c>
      <c r="C13" s="48"/>
      <c r="D13" s="451">
        <f>'A1'!D13</f>
        <v>405516.40241114039</v>
      </c>
      <c r="E13" s="451">
        <f>'A1'!E13</f>
        <v>28550.686713120027</v>
      </c>
      <c r="F13" s="451">
        <f>'A1'!F13</f>
        <v>194.93806218000003</v>
      </c>
      <c r="G13" s="451">
        <f>'A1'!G13</f>
        <v>343.31016762000013</v>
      </c>
      <c r="H13" s="451">
        <f>'A1'!H13</f>
        <v>111.22250849000004</v>
      </c>
      <c r="I13" s="451">
        <f>'A1'!I13</f>
        <v>8.8959148700000004</v>
      </c>
      <c r="J13" s="451">
        <f>'A1'!J13</f>
        <v>1.63799948</v>
      </c>
      <c r="K13" s="451">
        <f>'A1'!K13</f>
        <v>16.146684</v>
      </c>
      <c r="L13" s="451">
        <f>'A1'!L13</f>
        <v>85.511228180000046</v>
      </c>
      <c r="M13" s="451">
        <f>'A1'!M13</f>
        <v>434828.75168908038</v>
      </c>
      <c r="N13" s="26"/>
    </row>
    <row r="14" spans="1:22" s="14" customFormat="1" ht="18.75" customHeight="1">
      <c r="A14" s="29"/>
      <c r="B14" s="12" t="s">
        <v>331</v>
      </c>
      <c r="C14" s="200"/>
      <c r="D14" s="396">
        <f>'A1'!D14</f>
        <v>230918.56752318039</v>
      </c>
      <c r="E14" s="396">
        <f>'A1'!E14</f>
        <v>4725.4912797399975</v>
      </c>
      <c r="F14" s="396">
        <f>'A1'!F14</f>
        <v>24.708426259999996</v>
      </c>
      <c r="G14" s="396">
        <f>'A1'!G14</f>
        <v>70.661950259999998</v>
      </c>
      <c r="H14" s="396">
        <f>'A1'!H14</f>
        <v>12.69632571</v>
      </c>
      <c r="I14" s="396">
        <f>'A1'!I14</f>
        <v>0.87767827999999981</v>
      </c>
      <c r="J14" s="396">
        <f>'A1'!J14</f>
        <v>0</v>
      </c>
      <c r="K14" s="396">
        <f>'A1'!K14</f>
        <v>2.4385049999999998E-2</v>
      </c>
      <c r="L14" s="396">
        <f>'A1'!L14</f>
        <v>17.051689200000002</v>
      </c>
      <c r="M14" s="396">
        <f>'A1'!M14</f>
        <v>235770.07925768034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181633.74257093042</v>
      </c>
      <c r="E15" s="396">
        <f>'A1'!E15</f>
        <v>3068.7573579599984</v>
      </c>
      <c r="F15" s="396">
        <f>'A1'!F15</f>
        <v>20.995843759999996</v>
      </c>
      <c r="G15" s="396">
        <f>'A1'!G15</f>
        <v>56.357443939999996</v>
      </c>
      <c r="H15" s="396">
        <f>'A1'!H15</f>
        <v>4.5800484100000007</v>
      </c>
      <c r="I15" s="396">
        <f>'A1'!I15</f>
        <v>0.87767827999999981</v>
      </c>
      <c r="J15" s="396">
        <f>'A1'!J15</f>
        <v>0</v>
      </c>
      <c r="K15" s="396">
        <f>'A1'!K15</f>
        <v>0</v>
      </c>
      <c r="L15" s="396">
        <f>'A1'!L15</f>
        <v>1.0702656499999998</v>
      </c>
      <c r="M15" s="396">
        <f>'A1'!M15</f>
        <v>184786.3812089304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49284.824952249961</v>
      </c>
      <c r="E16" s="396">
        <f>'A1'!E16</f>
        <v>1656.7339217799988</v>
      </c>
      <c r="F16" s="396">
        <f>'A1'!F16</f>
        <v>3.7125824999999999</v>
      </c>
      <c r="G16" s="396">
        <f>'A1'!G16</f>
        <v>14.30450632</v>
      </c>
      <c r="H16" s="396">
        <f>'A1'!H16</f>
        <v>8.1162772999999984</v>
      </c>
      <c r="I16" s="396">
        <f>'A1'!I16</f>
        <v>0</v>
      </c>
      <c r="J16" s="396">
        <f>'A1'!J16</f>
        <v>0</v>
      </c>
      <c r="K16" s="396">
        <f>'A1'!K16</f>
        <v>2.4385049999999998E-2</v>
      </c>
      <c r="L16" s="396">
        <f>'A1'!L16</f>
        <v>15.981423550000001</v>
      </c>
      <c r="M16" s="396">
        <f>'A1'!M16</f>
        <v>50983.698048749953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67319.517414330039</v>
      </c>
      <c r="E17" s="396">
        <f>'A1'!E17</f>
        <v>5459.1141095199964</v>
      </c>
      <c r="F17" s="396">
        <f>'A1'!F17</f>
        <v>77.950856939999966</v>
      </c>
      <c r="G17" s="396">
        <f>'A1'!G17</f>
        <v>71.755832569999995</v>
      </c>
      <c r="H17" s="396">
        <f>'A1'!H17</f>
        <v>7.1601609300000009</v>
      </c>
      <c r="I17" s="396">
        <f>'A1'!I17</f>
        <v>0.95880726000000005</v>
      </c>
      <c r="J17" s="396">
        <f>'A1'!J17</f>
        <v>0.64368871999999999</v>
      </c>
      <c r="K17" s="396">
        <f>'A1'!K17</f>
        <v>1.1152042900000001</v>
      </c>
      <c r="L17" s="396">
        <f>'A1'!L17</f>
        <v>20.239485760000004</v>
      </c>
      <c r="M17" s="396">
        <f>'A1'!M17</f>
        <v>72958.455560320042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24429.962086330022</v>
      </c>
      <c r="E18" s="396">
        <f>'A1'!E18</f>
        <v>2511.5956174999978</v>
      </c>
      <c r="F18" s="396">
        <f>'A1'!F18</f>
        <v>65.504495369999958</v>
      </c>
      <c r="G18" s="396">
        <f>'A1'!G18</f>
        <v>16.454012169999999</v>
      </c>
      <c r="H18" s="396">
        <f>'A1'!H18</f>
        <v>6.6855545200000011</v>
      </c>
      <c r="I18" s="396">
        <f>'A1'!I18</f>
        <v>0.95880726000000005</v>
      </c>
      <c r="J18" s="396">
        <f>'A1'!J18</f>
        <v>0.64368871999999999</v>
      </c>
      <c r="K18" s="396">
        <f>'A1'!K18</f>
        <v>0.89158374000000007</v>
      </c>
      <c r="L18" s="396">
        <f>'A1'!L18</f>
        <v>3.2087864900000009</v>
      </c>
      <c r="M18" s="396">
        <f>'A1'!M18</f>
        <v>27035.904632100028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42889.555328000009</v>
      </c>
      <c r="E19" s="396">
        <f>'A1'!E19</f>
        <v>2947.5184920199981</v>
      </c>
      <c r="F19" s="396">
        <f>'A1'!F19</f>
        <v>12.446361570000001</v>
      </c>
      <c r="G19" s="396">
        <f>'A1'!G19</f>
        <v>55.301820399999997</v>
      </c>
      <c r="H19" s="396">
        <f>'A1'!H19</f>
        <v>0.47460640999999998</v>
      </c>
      <c r="I19" s="396">
        <f>'A1'!I19</f>
        <v>0</v>
      </c>
      <c r="J19" s="396">
        <f>'A1'!J19</f>
        <v>0</v>
      </c>
      <c r="K19" s="396">
        <f>'A1'!K19</f>
        <v>0.22362055</v>
      </c>
      <c r="L19" s="396">
        <f>'A1'!L19</f>
        <v>17.030699270000003</v>
      </c>
      <c r="M19" s="396">
        <f>'A1'!M19</f>
        <v>45922.550928220007</v>
      </c>
      <c r="N19" s="26"/>
      <c r="O19" s="26"/>
    </row>
    <row r="20" spans="1:16" s="14" customFormat="1" ht="17.25" customHeight="1">
      <c r="A20" s="30"/>
      <c r="B20" s="469" t="s">
        <v>330</v>
      </c>
      <c r="C20" s="200"/>
      <c r="D20" s="396">
        <f>'A1'!D20</f>
        <v>8665.2249288500025</v>
      </c>
      <c r="E20" s="396">
        <f>'A1'!E20</f>
        <v>58.701202849999994</v>
      </c>
      <c r="F20" s="396">
        <f>'A1'!F20</f>
        <v>0.18024598999999999</v>
      </c>
      <c r="G20" s="396">
        <f>'A1'!G20</f>
        <v>0.38652840999999999</v>
      </c>
      <c r="H20" s="396">
        <f>'A1'!H20</f>
        <v>0.29234271000000001</v>
      </c>
      <c r="I20" s="396">
        <f>'A1'!I20</f>
        <v>3.403072E-2</v>
      </c>
      <c r="J20" s="396">
        <f>'A1'!J20</f>
        <v>0</v>
      </c>
      <c r="K20" s="396">
        <f>'A1'!K20</f>
        <v>0</v>
      </c>
      <c r="L20" s="396">
        <f>'A1'!L20</f>
        <v>4.5956520000000001E-2</v>
      </c>
      <c r="M20" s="396">
        <f>'A1'!M20</f>
        <v>8724.8652360500018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1047.9223363600006</v>
      </c>
      <c r="E21" s="396">
        <f>'A1'!E21</f>
        <v>14.900899499999994</v>
      </c>
      <c r="F21" s="396">
        <f>'A1'!F21</f>
        <v>0.18024598999999999</v>
      </c>
      <c r="G21" s="396">
        <f>'A1'!G21</f>
        <v>0.38652840999999999</v>
      </c>
      <c r="H21" s="396">
        <f>'A1'!H21</f>
        <v>0.19038991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1063.5804001700005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7617.3025924900012</v>
      </c>
      <c r="E22" s="396">
        <f>'A1'!E22</f>
        <v>43.80030335</v>
      </c>
      <c r="F22" s="396">
        <f>'A1'!F22</f>
        <v>0</v>
      </c>
      <c r="G22" s="396">
        <f>'A1'!G22</f>
        <v>0</v>
      </c>
      <c r="H22" s="396">
        <f>'A1'!H22</f>
        <v>0.1019528</v>
      </c>
      <c r="I22" s="396">
        <f>'A1'!I22</f>
        <v>3.403072E-2</v>
      </c>
      <c r="J22" s="396">
        <f>'A1'!J22</f>
        <v>0</v>
      </c>
      <c r="K22" s="396">
        <f>'A1'!K22</f>
        <v>0</v>
      </c>
      <c r="L22" s="396">
        <f>'A1'!L22</f>
        <v>4.5956520000000001E-2</v>
      </c>
      <c r="M22" s="396">
        <f>'A1'!M22</f>
        <v>7661.2848358800011</v>
      </c>
      <c r="N22" s="26"/>
      <c r="P22" s="199"/>
    </row>
    <row r="23" spans="1:16" s="14" customFormat="1" ht="21.75" customHeight="1">
      <c r="A23" s="29"/>
      <c r="B23" s="469" t="s">
        <v>329</v>
      </c>
      <c r="C23" s="200"/>
      <c r="D23" s="396">
        <f>'A1'!D23</f>
        <v>98613.092544779967</v>
      </c>
      <c r="E23" s="396">
        <f>'A1'!E23</f>
        <v>18307.380121010036</v>
      </c>
      <c r="F23" s="396">
        <f>'A1'!F23</f>
        <v>92.098532990000052</v>
      </c>
      <c r="G23" s="396">
        <f>'A1'!G23</f>
        <v>200.50585638000013</v>
      </c>
      <c r="H23" s="396">
        <f>'A1'!H23</f>
        <v>91.073679140000039</v>
      </c>
      <c r="I23" s="396">
        <f>'A1'!I23</f>
        <v>7.0253986099999999</v>
      </c>
      <c r="J23" s="396">
        <f>'A1'!J23</f>
        <v>0.99431075999999996</v>
      </c>
      <c r="K23" s="396">
        <f>'A1'!K23</f>
        <v>15.007094660000002</v>
      </c>
      <c r="L23" s="396">
        <f>'A1'!L23</f>
        <v>48.174096700000035</v>
      </c>
      <c r="M23" s="396">
        <f>'A1'!M23</f>
        <v>117375.35163502999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68424.166471940014</v>
      </c>
      <c r="E24" s="396">
        <f>'A1'!E24</f>
        <v>17214.525276440036</v>
      </c>
      <c r="F24" s="396">
        <f>'A1'!F24</f>
        <v>91.894101130000053</v>
      </c>
      <c r="G24" s="396">
        <f>'A1'!G24</f>
        <v>192.86381004000012</v>
      </c>
      <c r="H24" s="396">
        <f>'A1'!H24</f>
        <v>77.252721580000042</v>
      </c>
      <c r="I24" s="396">
        <f>'A1'!I24</f>
        <v>6.9995047599999998</v>
      </c>
      <c r="J24" s="396">
        <f>'A1'!J24</f>
        <v>0.99245662000000001</v>
      </c>
      <c r="K24" s="396">
        <f>'A1'!K24</f>
        <v>14.617624880000001</v>
      </c>
      <c r="L24" s="396">
        <f>'A1'!L24</f>
        <v>48.097600150000034</v>
      </c>
      <c r="M24" s="396">
        <f>'A1'!M24</f>
        <v>86071.409567540046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30188.92607283996</v>
      </c>
      <c r="E25" s="396">
        <f>'A1'!E25</f>
        <v>1092.8548445700003</v>
      </c>
      <c r="F25" s="396">
        <f>'A1'!F25</f>
        <v>0.20443186000000002</v>
      </c>
      <c r="G25" s="396">
        <f>'A1'!G25</f>
        <v>7.6420463399999994</v>
      </c>
      <c r="H25" s="396">
        <f>'A1'!H25</f>
        <v>13.820957559999997</v>
      </c>
      <c r="I25" s="396">
        <f>'A1'!I25</f>
        <v>2.589385E-2</v>
      </c>
      <c r="J25" s="396">
        <f>'A1'!J25</f>
        <v>1.85414E-3</v>
      </c>
      <c r="K25" s="396">
        <f>'A1'!K25</f>
        <v>0.38946977999999999</v>
      </c>
      <c r="L25" s="396">
        <f>'A1'!L25</f>
        <v>7.6496549999999996E-2</v>
      </c>
      <c r="M25" s="396">
        <f>'A1'!M25</f>
        <v>31303.942067489956</v>
      </c>
      <c r="N25" s="26"/>
    </row>
    <row r="26" spans="1:16" s="14" customFormat="1" ht="18.75" customHeight="1">
      <c r="A26" s="30"/>
      <c r="B26" s="28" t="s">
        <v>340</v>
      </c>
      <c r="C26" s="200"/>
      <c r="D26" s="451">
        <f>'A1'!D26</f>
        <v>139704.62563599998</v>
      </c>
      <c r="E26" s="451">
        <f>'A1'!E26</f>
        <v>12800.582981439999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23.019872060000004</v>
      </c>
      <c r="M26" s="451">
        <f>'A1'!M26</f>
        <v>152528.22848949998</v>
      </c>
      <c r="N26" s="26"/>
    </row>
    <row r="27" spans="1:16" s="14" customFormat="1" ht="18.75" customHeight="1">
      <c r="A27" s="30"/>
      <c r="B27" s="31" t="s">
        <v>341</v>
      </c>
      <c r="C27" s="200"/>
      <c r="D27" s="396">
        <f>'A1'!D27</f>
        <v>139704.50784092999</v>
      </c>
      <c r="E27" s="396">
        <f>'A1'!E27</f>
        <v>12800.248444869998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23.019872060000004</v>
      </c>
      <c r="M27" s="396">
        <f>'A1'!M27</f>
        <v>152527.77615785997</v>
      </c>
      <c r="N27" s="26"/>
    </row>
    <row r="28" spans="1:16" s="14" customFormat="1" ht="18.75" customHeight="1">
      <c r="A28" s="30"/>
      <c r="B28" s="31" t="s">
        <v>342</v>
      </c>
      <c r="C28" s="200"/>
      <c r="D28" s="396">
        <f>'A1'!D28</f>
        <v>0.11779507</v>
      </c>
      <c r="E28" s="396">
        <f>'A1'!E28</f>
        <v>0.33453656999999998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0.45233163999999998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545221.02804714034</v>
      </c>
      <c r="E29" s="396">
        <f>'A1'!E29</f>
        <v>41351.269694560026</v>
      </c>
      <c r="F29" s="396">
        <f>'A1'!F29</f>
        <v>194.93806218000003</v>
      </c>
      <c r="G29" s="396">
        <f>'A1'!G29</f>
        <v>343.31016762000013</v>
      </c>
      <c r="H29" s="396">
        <f>'A1'!H29</f>
        <v>111.22250849000004</v>
      </c>
      <c r="I29" s="396">
        <f>'A1'!I29</f>
        <v>8.8959148700000004</v>
      </c>
      <c r="J29" s="396">
        <f>'A1'!J29</f>
        <v>1.63799948</v>
      </c>
      <c r="K29" s="396">
        <f>'A1'!K29</f>
        <v>16.146684</v>
      </c>
      <c r="L29" s="396">
        <f>'A1'!L29</f>
        <v>108.53110024000006</v>
      </c>
      <c r="M29" s="396">
        <f>'A1'!M29</f>
        <v>587356.98017858015</v>
      </c>
      <c r="N29" s="26"/>
      <c r="P29" s="199"/>
    </row>
    <row r="30" spans="1:16" s="14" customFormat="1" ht="18.75" customHeight="1">
      <c r="A30" s="29"/>
      <c r="B30" s="12"/>
      <c r="C30" s="12"/>
      <c r="D30" s="482">
        <f>D26+D14+D17+D33+D36+D45+D56+D59+D68+A5_RUS!D29+A5_RUS!D32+A5_RUS!D48+A5_RUS!D51+A5_RUS!D41+A5_RUS!D60</f>
        <v>841155.89471887064</v>
      </c>
      <c r="E30" s="482">
        <v>21</v>
      </c>
      <c r="F30" s="482">
        <f>D30/E30</f>
        <v>40055.042605660507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44235.537732973848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52178.74922788098</v>
      </c>
      <c r="N31" s="26"/>
    </row>
    <row r="32" spans="1:16" s="14" customFormat="1" ht="18.75" customHeight="1">
      <c r="A32" s="27"/>
      <c r="B32" s="28" t="s">
        <v>339</v>
      </c>
      <c r="C32" s="48"/>
      <c r="D32" s="451">
        <f>'A1'!D32</f>
        <v>7938.8586853400047</v>
      </c>
      <c r="E32" s="451">
        <f>'A1'!E32</f>
        <v>1962.7580076699999</v>
      </c>
      <c r="F32" s="451">
        <f>'A1'!F32</f>
        <v>32.834564200000003</v>
      </c>
      <c r="G32" s="451">
        <f>'A1'!G32</f>
        <v>12.592582650000001</v>
      </c>
      <c r="H32" s="451">
        <f>'A1'!H32</f>
        <v>11.580675660000001</v>
      </c>
      <c r="I32" s="451">
        <f>'A1'!I32</f>
        <v>0</v>
      </c>
      <c r="J32" s="451">
        <f>'A1'!J32</f>
        <v>1.3778492600000001</v>
      </c>
      <c r="K32" s="451">
        <f>'A1'!K32</f>
        <v>11.7901936</v>
      </c>
      <c r="L32" s="451">
        <f>'A1'!L32</f>
        <v>7.4368602299999997</v>
      </c>
      <c r="M32" s="451">
        <f>'A1'!M32</f>
        <v>9979.2294186100044</v>
      </c>
      <c r="N32" s="26"/>
    </row>
    <row r="33" spans="1:14" s="14" customFormat="1" ht="18.75" customHeight="1">
      <c r="A33" s="29"/>
      <c r="B33" s="12" t="s">
        <v>331</v>
      </c>
      <c r="C33" s="200"/>
      <c r="D33" s="396">
        <f>'A1'!D33</f>
        <v>2878.8430572400016</v>
      </c>
      <c r="E33" s="396">
        <f>'A1'!E33</f>
        <v>666.07228987000008</v>
      </c>
      <c r="F33" s="396">
        <f>'A1'!F33</f>
        <v>19.31868467</v>
      </c>
      <c r="G33" s="396">
        <f>'A1'!G33</f>
        <v>0.12359044</v>
      </c>
      <c r="H33" s="396">
        <f>'A1'!H33</f>
        <v>1.34495879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3565.7025810100017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119.91176821000002</v>
      </c>
      <c r="E34" s="396">
        <f>'A1'!E34</f>
        <v>9.9339185400000005</v>
      </c>
      <c r="F34" s="396">
        <f>'A1'!F34</f>
        <v>0</v>
      </c>
      <c r="G34" s="396">
        <f>'A1'!G34</f>
        <v>7.946165999999999E-2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129.92514841000002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2758.9312890300016</v>
      </c>
      <c r="E35" s="396">
        <f>'A1'!E35</f>
        <v>656.13837133000004</v>
      </c>
      <c r="F35" s="396">
        <f>'A1'!F35</f>
        <v>19.31868467</v>
      </c>
      <c r="G35" s="396">
        <f>'A1'!G35</f>
        <v>4.4128780000000006E-2</v>
      </c>
      <c r="H35" s="396">
        <f>'A1'!H35</f>
        <v>1.34495879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3435.7774326000017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2535.07906344</v>
      </c>
      <c r="E36" s="396">
        <f>'A1'!E36</f>
        <v>188.52180333000001</v>
      </c>
      <c r="F36" s="396">
        <f>'A1'!F36</f>
        <v>1.6167578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2725.2176245699998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173.2747234</v>
      </c>
      <c r="E37" s="396">
        <f>'A1'!E37</f>
        <v>13.409988219999999</v>
      </c>
      <c r="F37" s="396">
        <f>'A1'!F37</f>
        <v>1.6167578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188.30146941999999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2361.8043400400002</v>
      </c>
      <c r="E38" s="396">
        <f>'A1'!E38</f>
        <v>175.11181511000001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2536.9161551500001</v>
      </c>
      <c r="N38" s="26"/>
    </row>
    <row r="39" spans="1:14" s="14" customFormat="1" ht="18.75" customHeight="1">
      <c r="A39" s="30"/>
      <c r="B39" s="469" t="s">
        <v>330</v>
      </c>
      <c r="C39" s="200"/>
      <c r="D39" s="396">
        <f>'A1'!D39</f>
        <v>15.491421459999998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15.491421459999998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15.491421459999998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15.491421459999998</v>
      </c>
      <c r="N41" s="26"/>
    </row>
    <row r="42" spans="1:14" s="14" customFormat="1" ht="18.75" customHeight="1">
      <c r="A42" s="30"/>
      <c r="B42" s="469" t="s">
        <v>329</v>
      </c>
      <c r="C42" s="200"/>
      <c r="D42" s="396">
        <f>'A1'!D42</f>
        <v>2509.4451432000033</v>
      </c>
      <c r="E42" s="396">
        <f>'A1'!E42</f>
        <v>1108.1639144699998</v>
      </c>
      <c r="F42" s="396">
        <f>'A1'!F42</f>
        <v>11.899121730000001</v>
      </c>
      <c r="G42" s="396">
        <f>'A1'!G42</f>
        <v>12.468992210000001</v>
      </c>
      <c r="H42" s="396">
        <f>'A1'!H42</f>
        <v>10.235716870000001</v>
      </c>
      <c r="I42" s="396">
        <f>'A1'!I42</f>
        <v>0</v>
      </c>
      <c r="J42" s="396">
        <f>'A1'!J42</f>
        <v>1.3778492600000001</v>
      </c>
      <c r="K42" s="396">
        <f>'A1'!K42</f>
        <v>11.7901936</v>
      </c>
      <c r="L42" s="396">
        <f>'A1'!L42</f>
        <v>7.4368602299999997</v>
      </c>
      <c r="M42" s="396">
        <f>'A1'!M42</f>
        <v>3672.817791570003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2250.0558789200031</v>
      </c>
      <c r="E43" s="396">
        <f>'A1'!E43</f>
        <v>1084.4588187699999</v>
      </c>
      <c r="F43" s="396">
        <f>'A1'!F43</f>
        <v>11.899121730000001</v>
      </c>
      <c r="G43" s="396">
        <f>'A1'!G43</f>
        <v>12.468992210000001</v>
      </c>
      <c r="H43" s="396">
        <f>'A1'!H43</f>
        <v>10.235716870000001</v>
      </c>
      <c r="I43" s="396">
        <f>'A1'!I43</f>
        <v>0</v>
      </c>
      <c r="J43" s="396">
        <f>'A1'!J43</f>
        <v>1.3778492600000001</v>
      </c>
      <c r="K43" s="396">
        <f>'A1'!K43</f>
        <v>11.7901936</v>
      </c>
      <c r="L43" s="396">
        <f>'A1'!L43</f>
        <v>7.4368602299999997</v>
      </c>
      <c r="M43" s="396">
        <f>'A1'!M43</f>
        <v>3389.7234315900032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259.38926427999996</v>
      </c>
      <c r="E44" s="396">
        <f>'A1'!E44</f>
        <v>23.705095700000001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283.09435997999998</v>
      </c>
      <c r="N44" s="26"/>
    </row>
    <row r="45" spans="1:14" s="14" customFormat="1" ht="18.75" customHeight="1">
      <c r="A45" s="29"/>
      <c r="B45" s="28" t="s">
        <v>340</v>
      </c>
      <c r="C45" s="200"/>
      <c r="D45" s="451">
        <f>'A1'!D45</f>
        <v>3155.6432514000035</v>
      </c>
      <c r="E45" s="451">
        <f>'A1'!E45</f>
        <v>104.17845597000004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3259.8217073700034</v>
      </c>
      <c r="N45" s="26"/>
    </row>
    <row r="46" spans="1:14" s="14" customFormat="1" ht="18.75" customHeight="1">
      <c r="A46" s="30"/>
      <c r="B46" s="31" t="s">
        <v>341</v>
      </c>
      <c r="C46" s="200"/>
      <c r="D46" s="396">
        <f>'A1'!D46</f>
        <v>2874.5298824300035</v>
      </c>
      <c r="E46" s="396">
        <f>'A1'!E46</f>
        <v>104.17845597000004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2978.7083384000034</v>
      </c>
      <c r="N46" s="26"/>
    </row>
    <row r="47" spans="1:14" s="14" customFormat="1" ht="18.75" customHeight="1">
      <c r="A47" s="30"/>
      <c r="B47" s="31" t="s">
        <v>342</v>
      </c>
      <c r="C47" s="200"/>
      <c r="D47" s="396">
        <f>'A1'!D47</f>
        <v>281.11336897000007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281.11336897000007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11094.501936740009</v>
      </c>
      <c r="E48" s="396">
        <f>'A1'!E48</f>
        <v>2066.9364636400001</v>
      </c>
      <c r="F48" s="396">
        <f>'A1'!F48</f>
        <v>32.834564200000003</v>
      </c>
      <c r="G48" s="396">
        <f>'A1'!G48</f>
        <v>12.592582650000001</v>
      </c>
      <c r="H48" s="396">
        <f>'A1'!H48</f>
        <v>11.580675660000001</v>
      </c>
      <c r="I48" s="396">
        <f>'A1'!I48</f>
        <v>0</v>
      </c>
      <c r="J48" s="396">
        <f>'A1'!J48</f>
        <v>1.3778492600000001</v>
      </c>
      <c r="K48" s="396">
        <f>'A1'!K48</f>
        <v>11.7901936</v>
      </c>
      <c r="L48" s="396">
        <f>'A1'!L48</f>
        <v>7.4368602299999997</v>
      </c>
      <c r="M48" s="396">
        <f>'A1'!M48</f>
        <v>13239.05112598001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994.06623648000004</v>
      </c>
      <c r="E50" s="396">
        <f>'A1'!E50</f>
        <v>67.341262040000004</v>
      </c>
      <c r="F50" s="396">
        <f>'A1'!F50</f>
        <v>0</v>
      </c>
      <c r="G50" s="396">
        <f>'A1'!G50</f>
        <v>1.97348967</v>
      </c>
      <c r="H50" s="396">
        <f>'A1'!H50</f>
        <v>1.6853259999999998E-2</v>
      </c>
      <c r="I50" s="396">
        <f>'A1'!I50</f>
        <v>0</v>
      </c>
      <c r="J50" s="396">
        <f>'A1'!J50</f>
        <v>0</v>
      </c>
      <c r="K50" s="396">
        <f>'A1'!K50</f>
        <v>2.9666036299999998</v>
      </c>
      <c r="L50" s="396">
        <f>'A1'!L50</f>
        <v>0</v>
      </c>
      <c r="M50" s="396">
        <f>'A1'!M50</f>
        <v>1066.36444508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9997.3824341500022</v>
      </c>
      <c r="E51" s="396">
        <f>'A1'!E51</f>
        <v>1604.8822911099996</v>
      </c>
      <c r="F51" s="396">
        <f>'A1'!F51</f>
        <v>32.834564200000003</v>
      </c>
      <c r="G51" s="396">
        <f>'A1'!G51</f>
        <v>10.619092980000001</v>
      </c>
      <c r="H51" s="396">
        <f>'A1'!H51</f>
        <v>11.563822399999999</v>
      </c>
      <c r="I51" s="396">
        <f>'A1'!I51</f>
        <v>0</v>
      </c>
      <c r="J51" s="396">
        <f>'A1'!J51</f>
        <v>1.3778492600000001</v>
      </c>
      <c r="K51" s="396">
        <f>'A1'!K51</f>
        <v>8.8235899699999987</v>
      </c>
      <c r="L51" s="396">
        <f>'A1'!L51</f>
        <v>7.4368602299999997</v>
      </c>
      <c r="M51" s="396">
        <f>'A1'!M51</f>
        <v>11674.9205043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103.05326610999998</v>
      </c>
      <c r="E52" s="396">
        <f>'A1'!E52</f>
        <v>394.71291049000001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497.76617659999999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339</v>
      </c>
      <c r="C55" s="48"/>
      <c r="D55" s="451">
        <f>'A1'!D55</f>
        <v>313516.39003649028</v>
      </c>
      <c r="E55" s="451">
        <f>'A1'!E55</f>
        <v>29301.106570699983</v>
      </c>
      <c r="F55" s="451">
        <f>'A1'!F55</f>
        <v>0.55838064999999992</v>
      </c>
      <c r="G55" s="451">
        <f>'A1'!G55</f>
        <v>132.59213054</v>
      </c>
      <c r="H55" s="451">
        <f>'A1'!H55</f>
        <v>37.68554331</v>
      </c>
      <c r="I55" s="451">
        <f>'A1'!I55</f>
        <v>0</v>
      </c>
      <c r="J55" s="451">
        <f>'A1'!J55</f>
        <v>0</v>
      </c>
      <c r="K55" s="451">
        <f>'A1'!K55</f>
        <v>0</v>
      </c>
      <c r="L55" s="451">
        <f>'A1'!L55</f>
        <v>0</v>
      </c>
      <c r="M55" s="451">
        <f>'A1'!M55</f>
        <v>342988.33266169025</v>
      </c>
      <c r="N55" s="26"/>
    </row>
    <row r="56" spans="1:24" s="14" customFormat="1" ht="18.75" customHeight="1">
      <c r="A56" s="29"/>
      <c r="B56" s="12" t="s">
        <v>331</v>
      </c>
      <c r="C56" s="200"/>
      <c r="D56" s="396">
        <f>'A1'!D56</f>
        <v>186402.23506203026</v>
      </c>
      <c r="E56" s="396">
        <f>'A1'!E56</f>
        <v>16807.286100939982</v>
      </c>
      <c r="F56" s="396">
        <f>'A1'!F56</f>
        <v>0.55838064999999992</v>
      </c>
      <c r="G56" s="396">
        <f>'A1'!G56</f>
        <v>63.818153430000002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203273.89769705024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103520.32523365013</v>
      </c>
      <c r="E57" s="396">
        <f>'A1'!E57</f>
        <v>15554.666482899984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119074.99171655011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82881.909828380129</v>
      </c>
      <c r="E58" s="396">
        <f>'A1'!E58</f>
        <v>1252.61961804</v>
      </c>
      <c r="F58" s="396">
        <f>'A1'!F58</f>
        <v>0.55838064999999992</v>
      </c>
      <c r="G58" s="396">
        <f>'A1'!G58</f>
        <v>63.818153430000002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84198.905980500131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93394.232465450012</v>
      </c>
      <c r="E59" s="396">
        <f>'A1'!E59</f>
        <v>12241.202466860002</v>
      </c>
      <c r="F59" s="396">
        <f>'A1'!F59</f>
        <v>0</v>
      </c>
      <c r="G59" s="396">
        <f>'A1'!G59</f>
        <v>2.89171092</v>
      </c>
      <c r="H59" s="396">
        <f>'A1'!H59</f>
        <v>13.800956099999999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105652.12759933002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32937.926905909953</v>
      </c>
      <c r="E60" s="396">
        <f>'A1'!E60</f>
        <v>6255.5326244700027</v>
      </c>
      <c r="F60" s="396">
        <f>'A1'!F60</f>
        <v>0</v>
      </c>
      <c r="G60" s="396">
        <f>'A1'!G60</f>
        <v>2.89171092</v>
      </c>
      <c r="H60" s="396">
        <f>'A1'!H60</f>
        <v>13.800956099999999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39210.152197399955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60456.305559540051</v>
      </c>
      <c r="E61" s="396">
        <f>'A1'!E61</f>
        <v>5985.6698423899998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66441.975401930045</v>
      </c>
      <c r="N61" s="26"/>
    </row>
    <row r="62" spans="1:24" s="14" customFormat="1" ht="18.75" customHeight="1">
      <c r="A62" s="29"/>
      <c r="B62" s="469" t="s">
        <v>330</v>
      </c>
      <c r="C62" s="200"/>
      <c r="D62" s="396">
        <f>'A1'!D62</f>
        <v>19936.266354030002</v>
      </c>
      <c r="E62" s="396">
        <f>'A1'!E62</f>
        <v>92.170643549999994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20028.43699758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7764.4162830000014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7764.4162830000014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12171.85007103</v>
      </c>
      <c r="E64" s="396">
        <f>'A1'!E64</f>
        <v>92.170643549999994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12264.02071458</v>
      </c>
      <c r="N64" s="26"/>
    </row>
    <row r="65" spans="1:28" s="14" customFormat="1" ht="18.75" customHeight="1">
      <c r="A65" s="30"/>
      <c r="B65" s="469" t="s">
        <v>329</v>
      </c>
      <c r="C65" s="200"/>
      <c r="D65" s="396">
        <f>'A1'!D65</f>
        <v>13783.656154980003</v>
      </c>
      <c r="E65" s="396">
        <f>'A1'!E65</f>
        <v>160.44735934999997</v>
      </c>
      <c r="F65" s="396">
        <f>'A1'!F65</f>
        <v>0</v>
      </c>
      <c r="G65" s="396">
        <f>'A1'!G65</f>
        <v>65.882266189999996</v>
      </c>
      <c r="H65" s="396">
        <f>'A1'!H65</f>
        <v>23.884587209999999</v>
      </c>
      <c r="I65" s="396">
        <f>'A1'!I65</f>
        <v>0</v>
      </c>
      <c r="J65" s="396">
        <f>'A1'!J65</f>
        <v>0</v>
      </c>
      <c r="K65" s="396">
        <f>'A1'!K65</f>
        <v>0</v>
      </c>
      <c r="L65" s="396">
        <f>'A1'!L65</f>
        <v>0</v>
      </c>
      <c r="M65" s="396">
        <f>'A1'!M65</f>
        <v>14033.870367730002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3226.2483527999993</v>
      </c>
      <c r="E66" s="396">
        <f>'A1'!E66</f>
        <v>158.22248886999998</v>
      </c>
      <c r="F66" s="396">
        <f>'A1'!F66</f>
        <v>0</v>
      </c>
      <c r="G66" s="396">
        <f>'A1'!G66</f>
        <v>65.882266189999996</v>
      </c>
      <c r="H66" s="396">
        <f>'A1'!H66</f>
        <v>23.884587209999999</v>
      </c>
      <c r="I66" s="396">
        <f>'A1'!I66</f>
        <v>0</v>
      </c>
      <c r="J66" s="396">
        <f>'A1'!J66</f>
        <v>0</v>
      </c>
      <c r="K66" s="396">
        <f>'A1'!K66</f>
        <v>0</v>
      </c>
      <c r="L66" s="396">
        <f>'A1'!L66</f>
        <v>0</v>
      </c>
      <c r="M66" s="396">
        <f>'A1'!M66</f>
        <v>3474.2376950699991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10557.407802180003</v>
      </c>
      <c r="E67" s="396">
        <f>'A1'!E67</f>
        <v>2.2248704799999999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10559.632672660004</v>
      </c>
      <c r="N67" s="26"/>
    </row>
    <row r="68" spans="1:28" s="14" customFormat="1" ht="18.75" customHeight="1">
      <c r="A68" s="29"/>
      <c r="B68" s="28" t="s">
        <v>340</v>
      </c>
      <c r="C68" s="200"/>
      <c r="D68" s="451">
        <f>'A1'!D68</f>
        <v>112764.36277380004</v>
      </c>
      <c r="E68" s="451">
        <f>'A1'!E68</f>
        <v>32705.774727799995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145470.13750160002</v>
      </c>
      <c r="N68" s="26"/>
    </row>
    <row r="69" spans="1:28" s="14" customFormat="1" ht="18.75" customHeight="1">
      <c r="A69" s="30"/>
      <c r="B69" s="31" t="s">
        <v>341</v>
      </c>
      <c r="C69" s="200"/>
      <c r="D69" s="396">
        <f>'A1'!D69</f>
        <v>112764.36277380004</v>
      </c>
      <c r="E69" s="396">
        <f>'A1'!E69</f>
        <v>32705.774727799995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145470.13750160002</v>
      </c>
      <c r="N69" s="26"/>
    </row>
    <row r="70" spans="1:28" s="14" customFormat="1" ht="18.75" customHeight="1">
      <c r="A70" s="30"/>
      <c r="B70" s="31" t="s">
        <v>342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426280.75281029032</v>
      </c>
      <c r="E71" s="396">
        <f>'A1'!E71</f>
        <v>62006.881298499982</v>
      </c>
      <c r="F71" s="396">
        <f>'A1'!F71</f>
        <v>0.55838064999999992</v>
      </c>
      <c r="G71" s="396">
        <f>'A1'!G71</f>
        <v>132.59213054</v>
      </c>
      <c r="H71" s="396">
        <f>'A1'!H71</f>
        <v>37.68554331</v>
      </c>
      <c r="I71" s="396">
        <f>'A1'!I71</f>
        <v>0</v>
      </c>
      <c r="J71" s="396">
        <f>'A1'!J71</f>
        <v>0</v>
      </c>
      <c r="K71" s="396">
        <f>'A1'!K71</f>
        <v>0</v>
      </c>
      <c r="L71" s="396">
        <f>'A1'!L71</f>
        <v>0</v>
      </c>
      <c r="M71" s="396">
        <f>'A1'!M71</f>
        <v>488458.47016329033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418181.3523087533</v>
      </c>
      <c r="E73" s="396">
        <f>'A1'!E73</f>
        <v>61490.224968620256</v>
      </c>
      <c r="F73" s="396">
        <f>'A1'!F73</f>
        <v>0.27801892</v>
      </c>
      <c r="G73" s="396">
        <f>'A1'!G73</f>
        <v>67.497287300000011</v>
      </c>
      <c r="H73" s="396">
        <f>'A1'!H73</f>
        <v>25.763660770000001</v>
      </c>
      <c r="I73" s="396">
        <f>'A1'!I73</f>
        <v>0</v>
      </c>
      <c r="J73" s="396">
        <f>'A1'!J73</f>
        <v>0</v>
      </c>
      <c r="K73" s="396">
        <f>'A1'!K73</f>
        <v>0</v>
      </c>
      <c r="L73" s="396">
        <f>'A1'!L73</f>
        <v>0</v>
      </c>
      <c r="M73" s="396">
        <f>'A1'!M73</f>
        <v>479765.11624436354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7974.9505578499948</v>
      </c>
      <c r="E74" s="396">
        <f>'A1'!E74</f>
        <v>516.65632988000016</v>
      </c>
      <c r="F74" s="396">
        <f>'A1'!F74</f>
        <v>0.28036172999999998</v>
      </c>
      <c r="G74" s="396">
        <f>'A1'!G74</f>
        <v>65.094843239999989</v>
      </c>
      <c r="H74" s="396">
        <f>'A1'!H74</f>
        <v>11.921882539999999</v>
      </c>
      <c r="I74" s="396">
        <f>'A1'!I74</f>
        <v>0</v>
      </c>
      <c r="J74" s="396">
        <f>'A1'!J74</f>
        <v>0</v>
      </c>
      <c r="K74" s="396">
        <f>'A1'!K74</f>
        <v>0</v>
      </c>
      <c r="L74" s="396">
        <f>'A1'!L74</f>
        <v>0</v>
      </c>
      <c r="M74" s="396">
        <f>'A1'!M74</f>
        <v>8568.9039752399949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124.44994369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124.44994369</v>
      </c>
      <c r="N75" s="26"/>
    </row>
    <row r="76" spans="1:28" s="14" customFormat="1" ht="14.25">
      <c r="A76" s="714" t="s">
        <v>253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N76" s="26"/>
      <c r="O76" s="44"/>
      <c r="P76" s="44"/>
    </row>
    <row r="77" spans="1:28" s="14" customFormat="1" ht="18" customHeight="1">
      <c r="A77" s="714" t="s">
        <v>249</v>
      </c>
      <c r="B77" s="715"/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26"/>
      <c r="O77" s="44"/>
      <c r="P77" s="44"/>
      <c r="V77" s="26"/>
    </row>
    <row r="78" spans="1:28" s="44" customFormat="1" ht="18" customHeight="1">
      <c r="A78" s="714" t="s">
        <v>257</v>
      </c>
      <c r="B78" s="715"/>
      <c r="C78" s="715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O78" s="40"/>
      <c r="P78" s="40"/>
      <c r="T78" s="45"/>
    </row>
    <row r="79" spans="1:28" s="44" customFormat="1" ht="18" customHeight="1">
      <c r="A79" s="714" t="s">
        <v>254</v>
      </c>
      <c r="B79" s="715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O79" s="42"/>
      <c r="P79" s="42"/>
      <c r="T79" s="45"/>
    </row>
    <row r="80" spans="1:28" s="40" customFormat="1" ht="20.25" customHeight="1">
      <c r="A80" s="714" t="s">
        <v>255</v>
      </c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339</v>
      </c>
      <c r="C13" s="56"/>
      <c r="D13" s="473">
        <f>'A2'!D13</f>
        <v>144965.76030504014</v>
      </c>
      <c r="E13" s="473">
        <f>'A2'!E13</f>
        <v>6446.8153474900009</v>
      </c>
      <c r="F13" s="473">
        <f>'A2'!F13</f>
        <v>13525.767473399999</v>
      </c>
      <c r="G13" s="473">
        <f>'A2'!G13</f>
        <v>2420.7720291099999</v>
      </c>
      <c r="H13" s="473">
        <f>'A2'!H13</f>
        <v>459.57093882999999</v>
      </c>
      <c r="I13" s="473">
        <f>'A2'!I13</f>
        <v>2905.991801109999</v>
      </c>
      <c r="J13" s="473">
        <f>'A2'!J13</f>
        <v>91.613120050000006</v>
      </c>
      <c r="K13" s="473">
        <f>'A2'!K13</f>
        <v>801.20609333000039</v>
      </c>
      <c r="L13" s="473">
        <f>'A2'!L13</f>
        <v>171617.49710836017</v>
      </c>
    </row>
    <row r="14" spans="1:12" s="14" customFormat="1" ht="18" customHeight="1">
      <c r="A14" s="29"/>
      <c r="B14" s="12" t="s">
        <v>331</v>
      </c>
      <c r="C14" s="12"/>
      <c r="D14" s="396">
        <f>'A2'!D14</f>
        <v>80753.912305990088</v>
      </c>
      <c r="E14" s="396">
        <f>'A2'!E14</f>
        <v>2394.2144080300004</v>
      </c>
      <c r="F14" s="396">
        <f>'A2'!F14</f>
        <v>5913.6739884200015</v>
      </c>
      <c r="G14" s="396">
        <f>'A2'!G14</f>
        <v>969.90087843000003</v>
      </c>
      <c r="H14" s="396">
        <f>'A2'!H14</f>
        <v>190.55004864000009</v>
      </c>
      <c r="I14" s="396">
        <f>'A2'!I14</f>
        <v>1642.1960380299993</v>
      </c>
      <c r="J14" s="396">
        <f>'A2'!J14</f>
        <v>59.390315269999995</v>
      </c>
      <c r="K14" s="396">
        <f>'A2'!K14</f>
        <v>191.17879579999999</v>
      </c>
      <c r="L14" s="396">
        <f>'A2'!L14</f>
        <v>92115.016778610108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13528.552253979995</v>
      </c>
      <c r="E15" s="396">
        <f>'A2'!E15</f>
        <v>643.87142423999944</v>
      </c>
      <c r="F15" s="396">
        <f>'A2'!F15</f>
        <v>673.5660996299996</v>
      </c>
      <c r="G15" s="396">
        <f>'A2'!G15</f>
        <v>52.893914059999979</v>
      </c>
      <c r="H15" s="396">
        <f>'A2'!H15</f>
        <v>14.247671459999998</v>
      </c>
      <c r="I15" s="396">
        <f>'A2'!I15</f>
        <v>388.73204771999991</v>
      </c>
      <c r="J15" s="396">
        <f>'A2'!J15</f>
        <v>8.1044680000000008E-2</v>
      </c>
      <c r="K15" s="396">
        <f>'A2'!K15</f>
        <v>57.583910849999988</v>
      </c>
      <c r="L15" s="396">
        <f>'A2'!L15</f>
        <v>15359.528366619994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67225.360052010088</v>
      </c>
      <c r="E16" s="396">
        <f>'A2'!E16</f>
        <v>1750.3429837900012</v>
      </c>
      <c r="F16" s="396">
        <f>'A2'!F16</f>
        <v>5240.1078887900021</v>
      </c>
      <c r="G16" s="396">
        <f>'A2'!G16</f>
        <v>917.00696437000011</v>
      </c>
      <c r="H16" s="396">
        <f>'A2'!H16</f>
        <v>176.30237718000009</v>
      </c>
      <c r="I16" s="396">
        <f>'A2'!I16</f>
        <v>1253.4639903099994</v>
      </c>
      <c r="J16" s="396">
        <f>'A2'!J16</f>
        <v>59.309270589999997</v>
      </c>
      <c r="K16" s="396">
        <f>'A2'!K16</f>
        <v>133.59488494999999</v>
      </c>
      <c r="L16" s="396">
        <f>'A2'!L16</f>
        <v>76755.488411990111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45208.420349990025</v>
      </c>
      <c r="E17" s="396">
        <f>'A2'!E17</f>
        <v>2541.0297288600004</v>
      </c>
      <c r="F17" s="396">
        <f>'A2'!F17</f>
        <v>5334.6087590999987</v>
      </c>
      <c r="G17" s="396">
        <f>'A2'!G17</f>
        <v>477.4196628599999</v>
      </c>
      <c r="H17" s="396">
        <f>'A2'!H17</f>
        <v>167.90518187999993</v>
      </c>
      <c r="I17" s="396">
        <f>'A2'!I17</f>
        <v>756.59582505999992</v>
      </c>
      <c r="J17" s="396">
        <f>'A2'!J17</f>
        <v>12.89753938</v>
      </c>
      <c r="K17" s="396">
        <f>'A2'!K17</f>
        <v>455.45495604000024</v>
      </c>
      <c r="L17" s="396">
        <f>'A2'!L17</f>
        <v>54954.33200317002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10660.36967564001</v>
      </c>
      <c r="E18" s="396">
        <f>'A2'!E18</f>
        <v>871.48773435000066</v>
      </c>
      <c r="F18" s="396">
        <f>'A2'!F18</f>
        <v>152.61092273999992</v>
      </c>
      <c r="G18" s="396">
        <f>'A2'!G18</f>
        <v>26.150936900000005</v>
      </c>
      <c r="H18" s="396">
        <f>'A2'!H18</f>
        <v>1.5113920500000002</v>
      </c>
      <c r="I18" s="396">
        <f>'A2'!I18</f>
        <v>254.71983168</v>
      </c>
      <c r="J18" s="396">
        <f>'A2'!J18</f>
        <v>9.0096376899999999</v>
      </c>
      <c r="K18" s="396">
        <f>'A2'!K18</f>
        <v>25.709916310000001</v>
      </c>
      <c r="L18" s="396">
        <f>'A2'!L18</f>
        <v>12001.57004736001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34548.050674350015</v>
      </c>
      <c r="E19" s="396">
        <f>'A2'!E19</f>
        <v>1669.5419945099995</v>
      </c>
      <c r="F19" s="396">
        <f>'A2'!F19</f>
        <v>5181.9978363599985</v>
      </c>
      <c r="G19" s="396">
        <f>'A2'!G19</f>
        <v>451.26872595999993</v>
      </c>
      <c r="H19" s="396">
        <f>'A2'!H19</f>
        <v>166.39378982999992</v>
      </c>
      <c r="I19" s="396">
        <f>'A2'!I19</f>
        <v>501.87599337999995</v>
      </c>
      <c r="J19" s="396">
        <f>'A2'!J19</f>
        <v>3.8879016900000001</v>
      </c>
      <c r="K19" s="396">
        <f>'A2'!K19</f>
        <v>429.74503973000026</v>
      </c>
      <c r="L19" s="396">
        <f>'A2'!L19</f>
        <v>42952.761955810012</v>
      </c>
    </row>
    <row r="20" spans="1:14" s="14" customFormat="1" ht="18" customHeight="1">
      <c r="A20" s="29"/>
      <c r="B20" s="469" t="s">
        <v>330</v>
      </c>
      <c r="C20" s="12"/>
      <c r="D20" s="396">
        <f>'A2'!D20</f>
        <v>2295.7837851700001</v>
      </c>
      <c r="E20" s="396">
        <f>'A2'!E20</f>
        <v>0</v>
      </c>
      <c r="F20" s="396">
        <f>'A2'!F20</f>
        <v>134.70136447000002</v>
      </c>
      <c r="G20" s="396">
        <f>'A2'!G20</f>
        <v>2.5544864300000003</v>
      </c>
      <c r="H20" s="396">
        <f>'A2'!H20</f>
        <v>0.12075731000000001</v>
      </c>
      <c r="I20" s="396">
        <f>'A2'!I20</f>
        <v>36.892003009999996</v>
      </c>
      <c r="J20" s="396">
        <f>'A2'!J20</f>
        <v>3.2958710000000002E-2</v>
      </c>
      <c r="K20" s="396">
        <f>'A2'!K20</f>
        <v>5.8206312500000008</v>
      </c>
      <c r="L20" s="396">
        <f>'A2'!L20</f>
        <v>2475.9059863500001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0.46994761000000002</v>
      </c>
      <c r="E21" s="396">
        <f>'A2'!E21</f>
        <v>0</v>
      </c>
      <c r="F21" s="396">
        <f>'A2'!F21</f>
        <v>0.22009424999999999</v>
      </c>
      <c r="G21" s="396">
        <f>'A2'!G21</f>
        <v>8.8245100000000007E-3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7.841540000000001E-3</v>
      </c>
      <c r="L21" s="396">
        <f>'A2'!L21</f>
        <v>0.70670790999999999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2295.3138375600001</v>
      </c>
      <c r="E22" s="396">
        <f>'A2'!E22</f>
        <v>0</v>
      </c>
      <c r="F22" s="396">
        <f>'A2'!F22</f>
        <v>134.48127022000003</v>
      </c>
      <c r="G22" s="396">
        <f>'A2'!G22</f>
        <v>2.5456619200000001</v>
      </c>
      <c r="H22" s="396">
        <f>'A2'!H22</f>
        <v>0.12075731000000001</v>
      </c>
      <c r="I22" s="396">
        <f>'A2'!I22</f>
        <v>36.892003009999996</v>
      </c>
      <c r="J22" s="396">
        <f>'A2'!J22</f>
        <v>3.2958710000000002E-2</v>
      </c>
      <c r="K22" s="396">
        <f>'A2'!K22</f>
        <v>5.8127897100000006</v>
      </c>
      <c r="L22" s="396">
        <f>'A2'!L22</f>
        <v>2475.1992784399999</v>
      </c>
    </row>
    <row r="23" spans="1:14" s="14" customFormat="1" ht="18" customHeight="1">
      <c r="A23" s="30"/>
      <c r="B23" s="469" t="s">
        <v>329</v>
      </c>
      <c r="C23" s="31"/>
      <c r="D23" s="396">
        <f>'A2'!D23</f>
        <v>16707.643863890018</v>
      </c>
      <c r="E23" s="396">
        <f>'A2'!E23</f>
        <v>1511.5712106000001</v>
      </c>
      <c r="F23" s="396">
        <f>'A2'!F23</f>
        <v>2142.7833614100005</v>
      </c>
      <c r="G23" s="396">
        <f>'A2'!G23</f>
        <v>970.89700139000001</v>
      </c>
      <c r="H23" s="396">
        <f>'A2'!H23</f>
        <v>100.99495100000001</v>
      </c>
      <c r="I23" s="396">
        <f>'A2'!I23</f>
        <v>470.30793500999994</v>
      </c>
      <c r="J23" s="396">
        <f>'A2'!J23</f>
        <v>19.292306690000004</v>
      </c>
      <c r="K23" s="396">
        <f>'A2'!K23</f>
        <v>148.75171024000008</v>
      </c>
      <c r="L23" s="396">
        <f>'A2'!L23</f>
        <v>22072.242340230019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7082.8965793700199</v>
      </c>
      <c r="E24" s="396">
        <f>'A2'!E24</f>
        <v>176.35058554999995</v>
      </c>
      <c r="F24" s="396">
        <f>'A2'!F24</f>
        <v>1230.5870058300002</v>
      </c>
      <c r="G24" s="396">
        <f>'A2'!G24</f>
        <v>777.48007634999999</v>
      </c>
      <c r="H24" s="396">
        <f>'A2'!H24</f>
        <v>40.590080340000021</v>
      </c>
      <c r="I24" s="396">
        <f>'A2'!I24</f>
        <v>208.57061267999998</v>
      </c>
      <c r="J24" s="396">
        <f>'A2'!J24</f>
        <v>16.083399740000004</v>
      </c>
      <c r="K24" s="396">
        <f>'A2'!K24</f>
        <v>135.77424729000006</v>
      </c>
      <c r="L24" s="396">
        <f>'A2'!L24</f>
        <v>9668.3325871500219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9624.7472845199973</v>
      </c>
      <c r="E25" s="396">
        <f>'A2'!E25</f>
        <v>1335.2206250500001</v>
      </c>
      <c r="F25" s="396">
        <f>'A2'!F25</f>
        <v>912.19635558000027</v>
      </c>
      <c r="G25" s="396">
        <f>'A2'!G25</f>
        <v>193.41692504</v>
      </c>
      <c r="H25" s="396">
        <f>'A2'!H25</f>
        <v>60.404870659999993</v>
      </c>
      <c r="I25" s="396">
        <f>'A2'!I25</f>
        <v>261.73732232999998</v>
      </c>
      <c r="J25" s="396">
        <f>'A2'!J25</f>
        <v>3.2089069500000007</v>
      </c>
      <c r="K25" s="396">
        <f>'A2'!K25</f>
        <v>12.977462950000005</v>
      </c>
      <c r="L25" s="396">
        <f>'A2'!L25</f>
        <v>12403.909753079997</v>
      </c>
    </row>
    <row r="26" spans="1:14" s="14" customFormat="1" ht="18" customHeight="1">
      <c r="A26" s="29"/>
      <c r="B26" s="28" t="s">
        <v>340</v>
      </c>
      <c r="C26" s="12"/>
      <c r="D26" s="396">
        <f>'A2'!D26</f>
        <v>717.27279371000009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717.27279371000009</v>
      </c>
    </row>
    <row r="27" spans="1:14" s="14" customFormat="1" ht="18" customHeight="1">
      <c r="A27" s="30"/>
      <c r="B27" s="31" t="s">
        <v>341</v>
      </c>
      <c r="C27" s="31"/>
      <c r="D27" s="396">
        <f>'A2'!D27</f>
        <v>717.27279371000009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717.27279371000009</v>
      </c>
    </row>
    <row r="28" spans="1:14" s="14" customFormat="1" ht="18" customHeight="1">
      <c r="A28" s="30"/>
      <c r="B28" s="31" t="s">
        <v>342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145683.03309875014</v>
      </c>
      <c r="E29" s="396">
        <f>'A2'!E29</f>
        <v>6446.8153474900009</v>
      </c>
      <c r="F29" s="396">
        <f>'A2'!F29</f>
        <v>13525.767473399999</v>
      </c>
      <c r="G29" s="396">
        <f>'A2'!G29</f>
        <v>2420.7720291099999</v>
      </c>
      <c r="H29" s="396">
        <f>'A2'!H29</f>
        <v>459.57093882999999</v>
      </c>
      <c r="I29" s="396">
        <f>'A2'!I29</f>
        <v>2905.991801109999</v>
      </c>
      <c r="J29" s="396">
        <f>'A2'!J29</f>
        <v>91.613120050000006</v>
      </c>
      <c r="K29" s="396">
        <f>'A2'!K29</f>
        <v>801.20609333000039</v>
      </c>
      <c r="L29" s="396">
        <f>'A2'!L29</f>
        <v>172334.76990207017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339</v>
      </c>
      <c r="C32" s="56"/>
      <c r="D32" s="396">
        <f>'A2'!D32</f>
        <v>118.65615620000001</v>
      </c>
      <c r="E32" s="396">
        <f>'A2'!E32</f>
        <v>72.376176120000011</v>
      </c>
      <c r="F32" s="396">
        <f>'A2'!F32</f>
        <v>813.83579713999984</v>
      </c>
      <c r="G32" s="396">
        <f>'A2'!G32</f>
        <v>68.320419549999997</v>
      </c>
      <c r="H32" s="396">
        <f>'A2'!H32</f>
        <v>1.0024179999999999E-2</v>
      </c>
      <c r="I32" s="396">
        <f>'A2'!I32</f>
        <v>353.34848324999996</v>
      </c>
      <c r="J32" s="396">
        <f>'A2'!J32</f>
        <v>9.4639451599999997</v>
      </c>
      <c r="K32" s="396">
        <f>'A2'!K32</f>
        <v>154.30489337</v>
      </c>
      <c r="L32" s="396">
        <f>'A2'!L32</f>
        <v>1590.31589497</v>
      </c>
    </row>
    <row r="33" spans="1:12" s="14" customFormat="1" ht="18" customHeight="1">
      <c r="A33" s="29"/>
      <c r="B33" s="12" t="s">
        <v>331</v>
      </c>
      <c r="C33" s="12"/>
      <c r="D33" s="396">
        <f>'A2'!D33</f>
        <v>12.251602180000001</v>
      </c>
      <c r="E33" s="396">
        <f>'A2'!E33</f>
        <v>9.9533199999999988E-2</v>
      </c>
      <c r="F33" s="396">
        <f>'A2'!F33</f>
        <v>461.34675412999997</v>
      </c>
      <c r="G33" s="396">
        <f>'A2'!G33</f>
        <v>47.341430320000001</v>
      </c>
      <c r="H33" s="396">
        <f>'A2'!H33</f>
        <v>0</v>
      </c>
      <c r="I33" s="396">
        <f>'A2'!I33</f>
        <v>205.68083089999999</v>
      </c>
      <c r="J33" s="396">
        <f>'A2'!J33</f>
        <v>9.4639451599999997</v>
      </c>
      <c r="K33" s="396">
        <f>'A2'!K33</f>
        <v>55.876782249999984</v>
      </c>
      <c r="L33" s="396">
        <f>'A2'!L33</f>
        <v>792.06087814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9.9533199999999988E-2</v>
      </c>
      <c r="F34" s="396">
        <f>'A2'!F34</f>
        <v>53.774460679999997</v>
      </c>
      <c r="G34" s="396">
        <f>'A2'!G34</f>
        <v>0.12043382</v>
      </c>
      <c r="H34" s="396">
        <f>'A2'!H34</f>
        <v>0</v>
      </c>
      <c r="I34" s="396">
        <f>'A2'!I34</f>
        <v>4.8050386300000003</v>
      </c>
      <c r="J34" s="396">
        <f>'A2'!J34</f>
        <v>0</v>
      </c>
      <c r="K34" s="396">
        <f>'A2'!K34</f>
        <v>0.60545460000000006</v>
      </c>
      <c r="L34" s="396">
        <f>'A2'!L34</f>
        <v>59.404920930000003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12.251602180000001</v>
      </c>
      <c r="E35" s="396">
        <f>'A2'!E35</f>
        <v>0</v>
      </c>
      <c r="F35" s="396">
        <f>'A2'!F35</f>
        <v>407.57229344999996</v>
      </c>
      <c r="G35" s="396">
        <f>'A2'!G35</f>
        <v>47.220996499999998</v>
      </c>
      <c r="H35" s="396">
        <f>'A2'!H35</f>
        <v>0</v>
      </c>
      <c r="I35" s="396">
        <f>'A2'!I35</f>
        <v>200.87579226999998</v>
      </c>
      <c r="J35" s="396">
        <f>'A2'!J35</f>
        <v>9.4639451599999997</v>
      </c>
      <c r="K35" s="396">
        <f>'A2'!K35</f>
        <v>55.271327649999982</v>
      </c>
      <c r="L35" s="396">
        <f>'A2'!L35</f>
        <v>732.65595721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91.115023660000006</v>
      </c>
      <c r="E36" s="396">
        <f>'A2'!E36</f>
        <v>72.276642920000015</v>
      </c>
      <c r="F36" s="396">
        <f>'A2'!F36</f>
        <v>326.18309873999993</v>
      </c>
      <c r="G36" s="396">
        <f>'A2'!G36</f>
        <v>20.165197589999995</v>
      </c>
      <c r="H36" s="396">
        <f>'A2'!H36</f>
        <v>1.0024179999999999E-2</v>
      </c>
      <c r="I36" s="396">
        <f>'A2'!I36</f>
        <v>143.70931167999998</v>
      </c>
      <c r="J36" s="396">
        <f>'A2'!J36</f>
        <v>0</v>
      </c>
      <c r="K36" s="396">
        <f>'A2'!K36</f>
        <v>92.334859380000026</v>
      </c>
      <c r="L36" s="396">
        <f>'A2'!L36</f>
        <v>745.79415815000004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1.0535194800000001</v>
      </c>
      <c r="E37" s="396">
        <f>'A2'!E37</f>
        <v>0</v>
      </c>
      <c r="F37" s="396">
        <f>'A2'!F37</f>
        <v>8.1870648400000015</v>
      </c>
      <c r="G37" s="396">
        <f>'A2'!G37</f>
        <v>0.11013036</v>
      </c>
      <c r="H37" s="396">
        <f>'A2'!H37</f>
        <v>0</v>
      </c>
      <c r="I37" s="396">
        <f>'A2'!I37</f>
        <v>45.379593749999998</v>
      </c>
      <c r="J37" s="396">
        <f>'A2'!J37</f>
        <v>0</v>
      </c>
      <c r="K37" s="396">
        <f>'A2'!K37</f>
        <v>1.0137435499999998</v>
      </c>
      <c r="L37" s="396">
        <f>'A2'!L37</f>
        <v>55.744051980000002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90.06150418</v>
      </c>
      <c r="E38" s="396">
        <f>'A2'!E38</f>
        <v>72.276642920000015</v>
      </c>
      <c r="F38" s="396">
        <f>'A2'!F38</f>
        <v>317.99603389999993</v>
      </c>
      <c r="G38" s="396">
        <f>'A2'!G38</f>
        <v>20.055067229999995</v>
      </c>
      <c r="H38" s="396">
        <f>'A2'!H38</f>
        <v>1.0024179999999999E-2</v>
      </c>
      <c r="I38" s="396">
        <f>'A2'!I38</f>
        <v>98.329717930000001</v>
      </c>
      <c r="J38" s="396">
        <f>'A2'!J38</f>
        <v>0</v>
      </c>
      <c r="K38" s="396">
        <f>'A2'!K38</f>
        <v>91.321115830000025</v>
      </c>
      <c r="L38" s="396">
        <f>'A2'!L38</f>
        <v>690.05010617000005</v>
      </c>
    </row>
    <row r="39" spans="1:12" s="14" customFormat="1" ht="18" customHeight="1">
      <c r="A39" s="29"/>
      <c r="B39" s="469" t="s">
        <v>330</v>
      </c>
      <c r="C39" s="12"/>
      <c r="D39" s="396">
        <f>'A2'!D39</f>
        <v>0</v>
      </c>
      <c r="E39" s="396">
        <f>'A2'!E39</f>
        <v>0</v>
      </c>
      <c r="F39" s="396">
        <f>'A2'!F39</f>
        <v>22.612177030000002</v>
      </c>
      <c r="G39" s="396">
        <f>'A2'!G39</f>
        <v>0</v>
      </c>
      <c r="H39" s="396">
        <f>'A2'!H39</f>
        <v>0</v>
      </c>
      <c r="I39" s="396">
        <f>'A2'!I39</f>
        <v>2.0629970699999998</v>
      </c>
      <c r="J39" s="396">
        <f>'A2'!J39</f>
        <v>0</v>
      </c>
      <c r="K39" s="396">
        <f>'A2'!K39</f>
        <v>0</v>
      </c>
      <c r="L39" s="396">
        <f>'A2'!L39</f>
        <v>24.6751741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22.612177030000002</v>
      </c>
      <c r="G41" s="396">
        <f>'A2'!G41</f>
        <v>0</v>
      </c>
      <c r="H41" s="396">
        <f>'A2'!H41</f>
        <v>0</v>
      </c>
      <c r="I41" s="396">
        <f>'A2'!I41</f>
        <v>2.0629970699999998</v>
      </c>
      <c r="J41" s="396">
        <f>'A2'!J41</f>
        <v>0</v>
      </c>
      <c r="K41" s="396">
        <f>'A2'!K41</f>
        <v>0</v>
      </c>
      <c r="L41" s="396">
        <f>'A2'!L41</f>
        <v>24.6751741</v>
      </c>
    </row>
    <row r="42" spans="1:12" s="14" customFormat="1" ht="18" customHeight="1">
      <c r="A42" s="30"/>
      <c r="B42" s="469" t="s">
        <v>329</v>
      </c>
      <c r="C42" s="31"/>
      <c r="D42" s="396">
        <f>'A2'!D42</f>
        <v>15.289530360000001</v>
      </c>
      <c r="E42" s="396">
        <f>'A2'!E42</f>
        <v>0</v>
      </c>
      <c r="F42" s="396">
        <f>'A2'!F42</f>
        <v>3.6937672399999997</v>
      </c>
      <c r="G42" s="396">
        <f>'A2'!G42</f>
        <v>0.81379164000000004</v>
      </c>
      <c r="H42" s="396">
        <f>'A2'!H42</f>
        <v>0</v>
      </c>
      <c r="I42" s="396">
        <f>'A2'!I42</f>
        <v>1.8953435999999997</v>
      </c>
      <c r="J42" s="396">
        <f>'A2'!J42</f>
        <v>0</v>
      </c>
      <c r="K42" s="396">
        <f>'A2'!K42</f>
        <v>6.0932517399999995</v>
      </c>
      <c r="L42" s="396">
        <f>'A2'!L42</f>
        <v>27.785684579999998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10.099137320000001</v>
      </c>
      <c r="E43" s="396">
        <f>'A2'!E43</f>
        <v>0</v>
      </c>
      <c r="F43" s="396">
        <f>'A2'!F43</f>
        <v>3.2315185699999995</v>
      </c>
      <c r="G43" s="396">
        <f>'A2'!G43</f>
        <v>0.81379164000000004</v>
      </c>
      <c r="H43" s="396">
        <f>'A2'!H43</f>
        <v>0</v>
      </c>
      <c r="I43" s="396">
        <f>'A2'!I43</f>
        <v>1.8540491199999998</v>
      </c>
      <c r="J43" s="396">
        <f>'A2'!J43</f>
        <v>0</v>
      </c>
      <c r="K43" s="396">
        <f>'A2'!K43</f>
        <v>0.61952400000000007</v>
      </c>
      <c r="L43" s="396">
        <f>'A2'!L43</f>
        <v>16.618020649999998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5.19039304</v>
      </c>
      <c r="E44" s="396">
        <f>'A2'!E44</f>
        <v>0</v>
      </c>
      <c r="F44" s="396">
        <f>'A2'!F44</f>
        <v>0.46224867000000003</v>
      </c>
      <c r="G44" s="396">
        <f>'A2'!G44</f>
        <v>0</v>
      </c>
      <c r="H44" s="396">
        <f>'A2'!H44</f>
        <v>0</v>
      </c>
      <c r="I44" s="396">
        <f>'A2'!I44</f>
        <v>4.1294480000000001E-2</v>
      </c>
      <c r="J44" s="396">
        <f>'A2'!J44</f>
        <v>0</v>
      </c>
      <c r="K44" s="396">
        <f>'A2'!K44</f>
        <v>5.4737277399999993</v>
      </c>
      <c r="L44" s="396">
        <f>'A2'!L44</f>
        <v>11.16766393</v>
      </c>
    </row>
    <row r="45" spans="1:12" s="14" customFormat="1" ht="18" customHeight="1">
      <c r="A45" s="29"/>
      <c r="B45" s="28" t="s">
        <v>340</v>
      </c>
      <c r="C45" s="12"/>
      <c r="D45" s="396">
        <f>'A2'!D45</f>
        <v>1154.4844904799997</v>
      </c>
      <c r="E45" s="396">
        <f>'A2'!E45</f>
        <v>0</v>
      </c>
      <c r="F45" s="396">
        <f>'A2'!F45</f>
        <v>16.941627429999997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1171.4261179099999</v>
      </c>
    </row>
    <row r="46" spans="1:12" s="14" customFormat="1" ht="18" customHeight="1">
      <c r="A46" s="30"/>
      <c r="B46" s="31" t="s">
        <v>341</v>
      </c>
      <c r="C46" s="31"/>
      <c r="D46" s="396">
        <f>'A2'!D46</f>
        <v>617.43047799999999</v>
      </c>
      <c r="E46" s="396">
        <f>'A2'!E46</f>
        <v>0</v>
      </c>
      <c r="F46" s="396">
        <f>'A2'!F46</f>
        <v>16.941627429999997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634.37210543000003</v>
      </c>
    </row>
    <row r="47" spans="1:12" s="14" customFormat="1" ht="18" customHeight="1">
      <c r="A47" s="30"/>
      <c r="B47" s="31" t="s">
        <v>342</v>
      </c>
      <c r="C47" s="31"/>
      <c r="D47" s="396">
        <f>'A2'!D47</f>
        <v>537.05401247999987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537.05401247999987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1273.1406466799997</v>
      </c>
      <c r="E48" s="396">
        <f>'A2'!E48</f>
        <v>72.376176120000011</v>
      </c>
      <c r="F48" s="396">
        <f>'A2'!F48</f>
        <v>830.77742456999988</v>
      </c>
      <c r="G48" s="396">
        <f>'A2'!G48</f>
        <v>68.320419549999997</v>
      </c>
      <c r="H48" s="396">
        <f>'A2'!H48</f>
        <v>1.0024179999999999E-2</v>
      </c>
      <c r="I48" s="396">
        <f>'A2'!I48</f>
        <v>353.34848324999996</v>
      </c>
      <c r="J48" s="396">
        <f>'A2'!J48</f>
        <v>9.4639451599999997</v>
      </c>
      <c r="K48" s="396">
        <f>'A2'!K48</f>
        <v>154.30489337</v>
      </c>
      <c r="L48" s="396">
        <f>'A2'!L48</f>
        <v>2761.7420128799999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18.21817059</v>
      </c>
      <c r="E50" s="396">
        <f>'A2'!E50</f>
        <v>0</v>
      </c>
      <c r="F50" s="396">
        <f>'A2'!F50</f>
        <v>813.03160965999996</v>
      </c>
      <c r="G50" s="396">
        <f>'A2'!G50</f>
        <v>52.404829730000003</v>
      </c>
      <c r="H50" s="396">
        <f>'A2'!H50</f>
        <v>1.0024179999999999E-2</v>
      </c>
      <c r="I50" s="396">
        <f>'A2'!I50</f>
        <v>351.98274753999965</v>
      </c>
      <c r="J50" s="396">
        <f>'A2'!J50</f>
        <v>2.8804833600000004</v>
      </c>
      <c r="K50" s="396">
        <f>'A2'!K50</f>
        <v>9.2577185100000001</v>
      </c>
      <c r="L50" s="396">
        <f>'A2'!L50</f>
        <v>1247.7855835699995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1188.70695871</v>
      </c>
      <c r="E51" s="396">
        <f>'A2'!E51</f>
        <v>72.376176120000011</v>
      </c>
      <c r="F51" s="396">
        <f>'A2'!F51</f>
        <v>17.745814910000004</v>
      </c>
      <c r="G51" s="396">
        <f>'A2'!G51</f>
        <v>15.915589820000001</v>
      </c>
      <c r="H51" s="396">
        <f>'A2'!H51</f>
        <v>0</v>
      </c>
      <c r="I51" s="396">
        <f>'A2'!I51</f>
        <v>1.36573571</v>
      </c>
      <c r="J51" s="396">
        <f>'A2'!J51</f>
        <v>6.5834618000000003</v>
      </c>
      <c r="K51" s="396">
        <f>'A2'!K51</f>
        <v>145.04717486000004</v>
      </c>
      <c r="L51" s="396">
        <f>'A2'!L51</f>
        <v>1447.74091193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66.215517380000009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66.215517380000009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339</v>
      </c>
      <c r="C55" s="56"/>
      <c r="D55" s="396">
        <f>'A2'!D55</f>
        <v>114052.70109809998</v>
      </c>
      <c r="E55" s="396">
        <f>'A2'!E55</f>
        <v>5281.4626686599995</v>
      </c>
      <c r="F55" s="396">
        <f>'A2'!F55</f>
        <v>12637.36502076</v>
      </c>
      <c r="G55" s="396">
        <f>'A2'!G55</f>
        <v>14760.107621699994</v>
      </c>
      <c r="H55" s="396">
        <f>'A2'!H55</f>
        <v>784.67827226999987</v>
      </c>
      <c r="I55" s="396">
        <f>'A2'!I55</f>
        <v>1456.9684342100004</v>
      </c>
      <c r="J55" s="396">
        <f>'A2'!J55</f>
        <v>293.35572311999999</v>
      </c>
      <c r="K55" s="396">
        <f>'A2'!K55</f>
        <v>1278.5360177299999</v>
      </c>
      <c r="L55" s="396">
        <f>'A2'!L55</f>
        <v>150545.17485654997</v>
      </c>
    </row>
    <row r="56" spans="1:12" s="14" customFormat="1" ht="18" customHeight="1">
      <c r="A56" s="29"/>
      <c r="B56" s="12" t="s">
        <v>331</v>
      </c>
      <c r="C56" s="12"/>
      <c r="D56" s="396">
        <f>'A2'!D56</f>
        <v>58133.904003349991</v>
      </c>
      <c r="E56" s="396">
        <f>'A2'!E56</f>
        <v>3228.5944448499999</v>
      </c>
      <c r="F56" s="396">
        <f>'A2'!F56</f>
        <v>3889.1876445599987</v>
      </c>
      <c r="G56" s="396">
        <f>'A2'!G56</f>
        <v>5726.592137429996</v>
      </c>
      <c r="H56" s="396">
        <f>'A2'!H56</f>
        <v>617.28895309999984</v>
      </c>
      <c r="I56" s="396">
        <f>'A2'!I56</f>
        <v>738.49170071000026</v>
      </c>
      <c r="J56" s="396">
        <f>'A2'!J56</f>
        <v>180.24682687999999</v>
      </c>
      <c r="K56" s="396">
        <f>'A2'!K56</f>
        <v>274.65859785000004</v>
      </c>
      <c r="L56" s="396">
        <f>'A2'!L56</f>
        <v>72788.964308729977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15402.076524299948</v>
      </c>
      <c r="E57" s="396">
        <f>'A2'!E57</f>
        <v>1111.7604203899996</v>
      </c>
      <c r="F57" s="396">
        <f>'A2'!F57</f>
        <v>669.20005630000003</v>
      </c>
      <c r="G57" s="396">
        <f>'A2'!G57</f>
        <v>545.52384354999992</v>
      </c>
      <c r="H57" s="396">
        <f>'A2'!H57</f>
        <v>124.56141300999998</v>
      </c>
      <c r="I57" s="396">
        <f>'A2'!I57</f>
        <v>112.61696202000002</v>
      </c>
      <c r="J57" s="396">
        <f>'A2'!J57</f>
        <v>0</v>
      </c>
      <c r="K57" s="396">
        <f>'A2'!K57</f>
        <v>13.709342790000008</v>
      </c>
      <c r="L57" s="396">
        <f>'A2'!L57</f>
        <v>17979.44856235995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42731.827479050044</v>
      </c>
      <c r="E58" s="396">
        <f>'A2'!E58</f>
        <v>2116.8340244600004</v>
      </c>
      <c r="F58" s="396">
        <f>'A2'!F58</f>
        <v>3219.9875882599986</v>
      </c>
      <c r="G58" s="396">
        <f>'A2'!G58</f>
        <v>5181.0682938799964</v>
      </c>
      <c r="H58" s="396">
        <f>'A2'!H58</f>
        <v>492.72754008999988</v>
      </c>
      <c r="I58" s="396">
        <f>'A2'!I58</f>
        <v>625.8747386900003</v>
      </c>
      <c r="J58" s="396">
        <f>'A2'!J58</f>
        <v>180.24682687999999</v>
      </c>
      <c r="K58" s="396">
        <f>'A2'!K58</f>
        <v>260.94925506000004</v>
      </c>
      <c r="L58" s="396">
        <f>'A2'!L58</f>
        <v>54809.515746370031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31122.988409189995</v>
      </c>
      <c r="E59" s="396">
        <f>'A2'!E59</f>
        <v>1695.5324385499994</v>
      </c>
      <c r="F59" s="396">
        <f>'A2'!F59</f>
        <v>5945.7309723700018</v>
      </c>
      <c r="G59" s="396">
        <f>'A2'!G59</f>
        <v>2298.9198798000007</v>
      </c>
      <c r="H59" s="396">
        <f>'A2'!H59</f>
        <v>96.937403610000018</v>
      </c>
      <c r="I59" s="396">
        <f>'A2'!I59</f>
        <v>497.4223879999999</v>
      </c>
      <c r="J59" s="396">
        <f>'A2'!J59</f>
        <v>82.611783379999991</v>
      </c>
      <c r="K59" s="396">
        <f>'A2'!K59</f>
        <v>910.15806062000001</v>
      </c>
      <c r="L59" s="396">
        <f>'A2'!L59</f>
        <v>42650.301335519995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10732.417492739994</v>
      </c>
      <c r="E60" s="396">
        <f>'A2'!E60</f>
        <v>642.78996487000006</v>
      </c>
      <c r="F60" s="396">
        <f>'A2'!F60</f>
        <v>296.60407669999995</v>
      </c>
      <c r="G60" s="396">
        <f>'A2'!G60</f>
        <v>80.678264730000009</v>
      </c>
      <c r="H60" s="396">
        <f>'A2'!H60</f>
        <v>5.5964602400000016</v>
      </c>
      <c r="I60" s="396">
        <f>'A2'!I60</f>
        <v>136.83001968000002</v>
      </c>
      <c r="J60" s="396">
        <f>'A2'!J60</f>
        <v>7.0828652300000003</v>
      </c>
      <c r="K60" s="396">
        <f>'A2'!K60</f>
        <v>15.066427490000001</v>
      </c>
      <c r="L60" s="396">
        <f>'A2'!L60</f>
        <v>11917.065571679994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20390.57091645</v>
      </c>
      <c r="E61" s="396">
        <f>'A2'!E61</f>
        <v>1052.7424736799994</v>
      </c>
      <c r="F61" s="396">
        <f>'A2'!F61</f>
        <v>5649.1268956700014</v>
      </c>
      <c r="G61" s="396">
        <f>'A2'!G61</f>
        <v>2218.2416150700005</v>
      </c>
      <c r="H61" s="396">
        <f>'A2'!H61</f>
        <v>91.340943370000019</v>
      </c>
      <c r="I61" s="396">
        <f>'A2'!I61</f>
        <v>360.59236831999988</v>
      </c>
      <c r="J61" s="396">
        <f>'A2'!J61</f>
        <v>75.528918149999996</v>
      </c>
      <c r="K61" s="396">
        <f>'A2'!K61</f>
        <v>895.09163312999999</v>
      </c>
      <c r="L61" s="396">
        <f>'A2'!L61</f>
        <v>30733.235763839999</v>
      </c>
    </row>
    <row r="62" spans="1:12" s="14" customFormat="1" ht="18" customHeight="1">
      <c r="A62" s="29"/>
      <c r="B62" s="469" t="s">
        <v>330</v>
      </c>
      <c r="C62" s="12"/>
      <c r="D62" s="396">
        <f>'A2'!D62</f>
        <v>8037.8283460599978</v>
      </c>
      <c r="E62" s="396">
        <f>'A2'!E62</f>
        <v>0</v>
      </c>
      <c r="F62" s="396">
        <f>'A2'!F62</f>
        <v>1177.5421692700004</v>
      </c>
      <c r="G62" s="396">
        <f>'A2'!G62</f>
        <v>0</v>
      </c>
      <c r="H62" s="396">
        <f>'A2'!H62</f>
        <v>0</v>
      </c>
      <c r="I62" s="396">
        <f>'A2'!I62</f>
        <v>2.8788020100000002</v>
      </c>
      <c r="J62" s="396">
        <f>'A2'!J62</f>
        <v>6.6421620000000015E-2</v>
      </c>
      <c r="K62" s="396">
        <f>'A2'!K62</f>
        <v>20.06977539</v>
      </c>
      <c r="L62" s="396">
        <f>'A2'!L62</f>
        <v>9238.3855143499986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8037.8283460599978</v>
      </c>
      <c r="E64" s="396">
        <f>'A2'!E64</f>
        <v>0</v>
      </c>
      <c r="F64" s="396">
        <f>'A2'!F64</f>
        <v>1177.5421692700004</v>
      </c>
      <c r="G64" s="396">
        <f>'A2'!G64</f>
        <v>0</v>
      </c>
      <c r="H64" s="396">
        <f>'A2'!H64</f>
        <v>0</v>
      </c>
      <c r="I64" s="396">
        <f>'A2'!I64</f>
        <v>2.8788020100000002</v>
      </c>
      <c r="J64" s="396">
        <f>'A2'!J64</f>
        <v>6.6421620000000015E-2</v>
      </c>
      <c r="K64" s="396">
        <f>'A2'!K64</f>
        <v>20.06977539</v>
      </c>
      <c r="L64" s="396">
        <f>'A2'!L64</f>
        <v>9238.3855143499986</v>
      </c>
    </row>
    <row r="65" spans="1:22" s="14" customFormat="1" ht="18" customHeight="1">
      <c r="A65" s="30"/>
      <c r="B65" s="469" t="s">
        <v>329</v>
      </c>
      <c r="C65" s="31"/>
      <c r="D65" s="396">
        <f>'A2'!D65</f>
        <v>16757.980339500005</v>
      </c>
      <c r="E65" s="396">
        <f>'A2'!E65</f>
        <v>357.33578525999997</v>
      </c>
      <c r="F65" s="396">
        <f>'A2'!F65</f>
        <v>1624.9042345600001</v>
      </c>
      <c r="G65" s="396">
        <f>'A2'!G65</f>
        <v>6734.5956044699969</v>
      </c>
      <c r="H65" s="396">
        <f>'A2'!H65</f>
        <v>70.451915560000003</v>
      </c>
      <c r="I65" s="396">
        <f>'A2'!I65</f>
        <v>218.17554349</v>
      </c>
      <c r="J65" s="396">
        <f>'A2'!J65</f>
        <v>30.430691240000002</v>
      </c>
      <c r="K65" s="396">
        <f>'A2'!K65</f>
        <v>73.649583869999987</v>
      </c>
      <c r="L65" s="396">
        <f>'A2'!L65</f>
        <v>25867.523697950004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8197.7727495600066</v>
      </c>
      <c r="E66" s="396">
        <f>'A2'!E66</f>
        <v>101.29195671999999</v>
      </c>
      <c r="F66" s="396">
        <f>'A2'!F66</f>
        <v>769.25763340000003</v>
      </c>
      <c r="G66" s="396">
        <f>'A2'!G66</f>
        <v>243.10293328</v>
      </c>
      <c r="H66" s="396">
        <f>'A2'!H66</f>
        <v>22.601969790000002</v>
      </c>
      <c r="I66" s="396">
        <f>'A2'!I66</f>
        <v>120.57713340000001</v>
      </c>
      <c r="J66" s="396">
        <f>'A2'!J66</f>
        <v>0</v>
      </c>
      <c r="K66" s="396">
        <f>'A2'!K66</f>
        <v>15.854268059999997</v>
      </c>
      <c r="L66" s="396">
        <f>'A2'!L66</f>
        <v>9470.4586442100081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8560.2075899399988</v>
      </c>
      <c r="E67" s="396">
        <f>'A2'!E67</f>
        <v>256.04382853999999</v>
      </c>
      <c r="F67" s="396">
        <f>'A2'!F67</f>
        <v>855.64660116000016</v>
      </c>
      <c r="G67" s="396">
        <f>'A2'!G67</f>
        <v>6491.4926711899971</v>
      </c>
      <c r="H67" s="396">
        <f>'A2'!H67</f>
        <v>47.849945770000005</v>
      </c>
      <c r="I67" s="396">
        <f>'A2'!I67</f>
        <v>97.598410089999987</v>
      </c>
      <c r="J67" s="396">
        <f>'A2'!J67</f>
        <v>30.430691240000002</v>
      </c>
      <c r="K67" s="396">
        <f>'A2'!K67</f>
        <v>57.795315809999991</v>
      </c>
      <c r="L67" s="396">
        <f>'A2'!L67</f>
        <v>16397.065053739996</v>
      </c>
    </row>
    <row r="68" spans="1:22" s="14" customFormat="1" ht="18" customHeight="1">
      <c r="A68" s="29"/>
      <c r="B68" s="28" t="s">
        <v>340</v>
      </c>
      <c r="C68" s="28"/>
      <c r="D68" s="473">
        <f>'A2'!D68</f>
        <v>892.13712427999997</v>
      </c>
      <c r="E68" s="473">
        <f>'A2'!E68</f>
        <v>0</v>
      </c>
      <c r="F68" s="473">
        <f>'A2'!F68</f>
        <v>0</v>
      </c>
      <c r="G68" s="473">
        <f>'A2'!G68</f>
        <v>0</v>
      </c>
      <c r="H68" s="473">
        <f>'A2'!H68</f>
        <v>0</v>
      </c>
      <c r="I68" s="473">
        <f>'A2'!I68</f>
        <v>0</v>
      </c>
      <c r="J68" s="473">
        <f>'A2'!J68</f>
        <v>0</v>
      </c>
      <c r="K68" s="473">
        <f>'A2'!K68</f>
        <v>0</v>
      </c>
      <c r="L68" s="473">
        <f>'A2'!L68</f>
        <v>892.13712427999997</v>
      </c>
      <c r="O68" s="44"/>
    </row>
    <row r="69" spans="1:22" s="14" customFormat="1" ht="18" customHeight="1">
      <c r="A69" s="30"/>
      <c r="B69" s="31" t="s">
        <v>341</v>
      </c>
      <c r="C69" s="31"/>
      <c r="D69" s="396">
        <f>'A2'!D69</f>
        <v>892.13712427999997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892.13712427999997</v>
      </c>
      <c r="O69" s="42"/>
    </row>
    <row r="70" spans="1:22" s="14" customFormat="1" ht="18" customHeight="1">
      <c r="A70" s="30"/>
      <c r="B70" s="31" t="s">
        <v>342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114944.83822237997</v>
      </c>
      <c r="E71" s="396">
        <f>'A2'!E71</f>
        <v>5281.4626686599995</v>
      </c>
      <c r="F71" s="396">
        <f>'A2'!F71</f>
        <v>12637.36502076</v>
      </c>
      <c r="G71" s="396">
        <f>'A2'!G71</f>
        <v>14760.107621699994</v>
      </c>
      <c r="H71" s="396">
        <f>'A2'!H71</f>
        <v>784.67827226999987</v>
      </c>
      <c r="I71" s="396">
        <f>'A2'!I71</f>
        <v>1456.9684342100004</v>
      </c>
      <c r="J71" s="396">
        <f>'A2'!J71</f>
        <v>293.35572311999999</v>
      </c>
      <c r="K71" s="396">
        <f>'A2'!K71</f>
        <v>1278.5360177299999</v>
      </c>
      <c r="L71" s="396">
        <f>'A2'!L71</f>
        <v>151437.31198082998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111271.08332724996</v>
      </c>
      <c r="E73" s="396">
        <f>'A2'!E73</f>
        <v>4954.8234602799957</v>
      </c>
      <c r="F73" s="396">
        <f>'A2'!F73</f>
        <v>12405.376494540016</v>
      </c>
      <c r="G73" s="396">
        <f>'A2'!G73</f>
        <v>14208.213061650014</v>
      </c>
      <c r="H73" s="396">
        <f>'A2'!H73</f>
        <v>768.57176729000071</v>
      </c>
      <c r="I73" s="396">
        <f>'A2'!I73</f>
        <v>1423.8936336399993</v>
      </c>
      <c r="J73" s="396">
        <f>'A2'!J73</f>
        <v>269.92558741000011</v>
      </c>
      <c r="K73" s="396">
        <f>'A2'!K73</f>
        <v>957.02602071000001</v>
      </c>
      <c r="L73" s="396">
        <f>'A2'!L73</f>
        <v>146258.91335276997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3640.3286592200006</v>
      </c>
      <c r="E74" s="396">
        <f>'A2'!E74</f>
        <v>326.63920838000001</v>
      </c>
      <c r="F74" s="396">
        <f>'A2'!F74</f>
        <v>231.98852622000004</v>
      </c>
      <c r="G74" s="396">
        <f>'A2'!G74</f>
        <v>551.89456005000011</v>
      </c>
      <c r="H74" s="396">
        <f>'A2'!H74</f>
        <v>16.10650498</v>
      </c>
      <c r="I74" s="396">
        <f>'A2'!I74</f>
        <v>33.074800569999994</v>
      </c>
      <c r="J74" s="396">
        <f>'A2'!J74</f>
        <v>23.430135709999998</v>
      </c>
      <c r="K74" s="396">
        <f>'A2'!K74</f>
        <v>316.85322626999999</v>
      </c>
      <c r="L74" s="396">
        <f>'A2'!L74</f>
        <v>5140.315621400001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33.426235909999995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4.6567707499999997</v>
      </c>
      <c r="L75" s="440">
        <f>'A2'!L75</f>
        <v>38.083006659999995</v>
      </c>
      <c r="O75" s="42"/>
      <c r="P75" s="42"/>
      <c r="Q75" s="42"/>
    </row>
    <row r="76" spans="1:22" s="14" customFormat="1" ht="14.25" hidden="1">
      <c r="A76" s="714" t="s">
        <v>211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N76" s="26"/>
      <c r="O76" s="44"/>
      <c r="P76" s="44"/>
    </row>
    <row r="77" spans="1:22" s="14" customFormat="1" ht="18" hidden="1" customHeight="1">
      <c r="A77" s="714" t="s">
        <v>215</v>
      </c>
      <c r="B77" s="715"/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26"/>
      <c r="O77" s="44"/>
      <c r="P77" s="44"/>
      <c r="V77" s="26"/>
    </row>
    <row r="78" spans="1:22" s="44" customFormat="1" ht="18" hidden="1" customHeight="1">
      <c r="A78" s="714" t="s">
        <v>212</v>
      </c>
      <c r="B78" s="715"/>
      <c r="C78" s="715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O78" s="40"/>
      <c r="P78" s="40"/>
      <c r="T78" s="45"/>
    </row>
    <row r="79" spans="1:22" s="44" customFormat="1" ht="18" hidden="1" customHeight="1">
      <c r="A79" s="714" t="s">
        <v>213</v>
      </c>
      <c r="B79" s="715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O79" s="42"/>
      <c r="P79" s="42"/>
      <c r="T79" s="45"/>
    </row>
    <row r="80" spans="1:22" s="40" customFormat="1" ht="12" hidden="1" customHeight="1">
      <c r="A80" s="714" t="s">
        <v>214</v>
      </c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720" t="s">
        <v>216</v>
      </c>
      <c r="M9" s="722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721"/>
      <c r="M10" s="723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339</v>
      </c>
      <c r="C13" s="56"/>
      <c r="D13" s="451">
        <f>'A3'!D13</f>
        <v>861.72243079000009</v>
      </c>
      <c r="E13" s="451">
        <f>'A3'!E13</f>
        <v>3196.7040677799996</v>
      </c>
      <c r="F13" s="451">
        <f>'A3'!F13</f>
        <v>1100.7709301800005</v>
      </c>
      <c r="G13" s="451">
        <f>'A3'!G13</f>
        <v>121.68827789000001</v>
      </c>
      <c r="H13" s="451">
        <f>'A3'!H13</f>
        <v>221.07235703000003</v>
      </c>
      <c r="I13" s="451">
        <f>'A3'!I13</f>
        <v>224.64198319000005</v>
      </c>
      <c r="J13" s="451">
        <f>'A3'!J13</f>
        <v>121.04835332999998</v>
      </c>
      <c r="K13" s="451">
        <f>'A3'!K13</f>
        <v>5847.6484001900008</v>
      </c>
      <c r="L13" s="451">
        <f>'A3'!L13</f>
        <v>510.33155460999984</v>
      </c>
      <c r="M13" s="451">
        <f>'A3'!M13</f>
        <v>612804.22875224054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331</v>
      </c>
      <c r="C14" s="12"/>
      <c r="D14" s="474">
        <f>'A3'!D14</f>
        <v>268.81244951000002</v>
      </c>
      <c r="E14" s="474">
        <f>'A3'!E14</f>
        <v>1692.2661554100002</v>
      </c>
      <c r="F14" s="474">
        <f>'A3'!F14</f>
        <v>469.44693217000014</v>
      </c>
      <c r="G14" s="474">
        <f>'A3'!G14</f>
        <v>103.94423621</v>
      </c>
      <c r="H14" s="474">
        <f>'A3'!H14</f>
        <v>192.10446709000001</v>
      </c>
      <c r="I14" s="474">
        <f>'A3'!I14</f>
        <v>218.62608550000004</v>
      </c>
      <c r="J14" s="474">
        <f>'A3'!J14</f>
        <v>2.1618221999999996</v>
      </c>
      <c r="K14" s="474">
        <f>'A3'!K14</f>
        <v>2947.3621480900006</v>
      </c>
      <c r="L14" s="474">
        <f>'A3'!L14</f>
        <v>107.04381911999997</v>
      </c>
      <c r="M14" s="474">
        <f>'A3'!M14</f>
        <v>330939.50200350047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4">
        <f>'A3'!D15</f>
        <v>38.675375640000006</v>
      </c>
      <c r="E15" s="474">
        <f>'A3'!E15</f>
        <v>232.13122638000002</v>
      </c>
      <c r="F15" s="474">
        <f>'A3'!F15</f>
        <v>42.6536908</v>
      </c>
      <c r="G15" s="474">
        <f>'A3'!G15</f>
        <v>2.6069445799999995</v>
      </c>
      <c r="H15" s="474">
        <f>'A3'!H15</f>
        <v>9.3672827900000009</v>
      </c>
      <c r="I15" s="474">
        <f>'A3'!I15</f>
        <v>1.317166E-2</v>
      </c>
      <c r="J15" s="474">
        <f>'A3'!J15</f>
        <v>8.151129E-2</v>
      </c>
      <c r="K15" s="474">
        <f>'A3'!K15</f>
        <v>325.52920313999999</v>
      </c>
      <c r="L15" s="474">
        <f>'A3'!L15</f>
        <v>29.367843894999986</v>
      </c>
      <c r="M15" s="474">
        <f>'A3'!M15</f>
        <v>200500.8066225854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4">
        <f>'A3'!D16</f>
        <v>230.13707387000002</v>
      </c>
      <c r="E16" s="474">
        <f>'A3'!E16</f>
        <v>1460.1349290300002</v>
      </c>
      <c r="F16" s="474">
        <f>'A3'!F16</f>
        <v>426.79324137000015</v>
      </c>
      <c r="G16" s="474">
        <f>'A3'!G16</f>
        <v>101.33729163</v>
      </c>
      <c r="H16" s="474">
        <f>'A3'!H16</f>
        <v>182.73718430000002</v>
      </c>
      <c r="I16" s="474">
        <f>'A3'!I16</f>
        <v>218.61291384000003</v>
      </c>
      <c r="J16" s="474">
        <f>'A3'!J16</f>
        <v>2.0803109099999997</v>
      </c>
      <c r="K16" s="474">
        <f>'A3'!K16</f>
        <v>2621.8329449500006</v>
      </c>
      <c r="L16" s="474">
        <f>'A3'!L16</f>
        <v>77.675975224999988</v>
      </c>
      <c r="M16" s="474">
        <f>'A3'!M16</f>
        <v>130438.69538091506</v>
      </c>
      <c r="N16" s="26"/>
    </row>
    <row r="17" spans="1:14" s="14" customFormat="1" ht="18" customHeight="1">
      <c r="A17" s="30"/>
      <c r="B17" s="12" t="s">
        <v>177</v>
      </c>
      <c r="C17" s="31"/>
      <c r="D17" s="474">
        <f>'A3'!D17</f>
        <v>336.20729157000011</v>
      </c>
      <c r="E17" s="474">
        <f>'A3'!E17</f>
        <v>1249.9693850099995</v>
      </c>
      <c r="F17" s="474">
        <f>'A3'!F17</f>
        <v>488.82173207000034</v>
      </c>
      <c r="G17" s="474">
        <f>'A3'!G17</f>
        <v>13.546609950000002</v>
      </c>
      <c r="H17" s="474">
        <f>'A3'!H17</f>
        <v>27.960775790000003</v>
      </c>
      <c r="I17" s="474">
        <f>'A3'!I17</f>
        <v>4.9336672100000003</v>
      </c>
      <c r="J17" s="474">
        <f>'A3'!J17</f>
        <v>111.80485182999998</v>
      </c>
      <c r="K17" s="474">
        <f>'A3'!K17</f>
        <v>2233.2443134300001</v>
      </c>
      <c r="L17" s="474">
        <f>'A3'!L17</f>
        <v>296.02045227499985</v>
      </c>
      <c r="M17" s="474">
        <f>'A3'!M17</f>
        <v>130442.05232919505</v>
      </c>
      <c r="N17" s="26"/>
    </row>
    <row r="18" spans="1:14" s="14" customFormat="1" ht="18" customHeight="1">
      <c r="A18" s="30"/>
      <c r="B18" s="31" t="s">
        <v>175</v>
      </c>
      <c r="C18" s="31"/>
      <c r="D18" s="474">
        <f>'A3'!D18</f>
        <v>2.6129630100000001</v>
      </c>
      <c r="E18" s="474">
        <f>'A3'!E18</f>
        <v>42.141300009999988</v>
      </c>
      <c r="F18" s="474">
        <f>'A3'!F18</f>
        <v>11.184376000000004</v>
      </c>
      <c r="G18" s="474">
        <f>'A3'!G18</f>
        <v>0</v>
      </c>
      <c r="H18" s="474">
        <f>'A3'!H18</f>
        <v>7.0551917600000005</v>
      </c>
      <c r="I18" s="474">
        <f>'A3'!I18</f>
        <v>3.9418059100000002</v>
      </c>
      <c r="J18" s="474">
        <f>'A3'!J18</f>
        <v>0.66956916</v>
      </c>
      <c r="K18" s="474">
        <f>'A3'!K18</f>
        <v>67.60520584999999</v>
      </c>
      <c r="L18" s="474">
        <f>'A3'!L18</f>
        <v>14.999460880000004</v>
      </c>
      <c r="M18" s="474">
        <f>'A3'!M18</f>
        <v>39120.079346190039</v>
      </c>
      <c r="N18" s="26"/>
    </row>
    <row r="19" spans="1:14" s="14" customFormat="1" ht="18" customHeight="1">
      <c r="A19" s="30"/>
      <c r="B19" s="31" t="s">
        <v>176</v>
      </c>
      <c r="C19" s="31"/>
      <c r="D19" s="474">
        <f>'A3'!D19</f>
        <v>333.59432856000012</v>
      </c>
      <c r="E19" s="474">
        <f>'A3'!E19</f>
        <v>1207.8280849999996</v>
      </c>
      <c r="F19" s="474">
        <f>'A3'!F19</f>
        <v>477.63735607000035</v>
      </c>
      <c r="G19" s="474">
        <f>'A3'!G19</f>
        <v>13.546609950000002</v>
      </c>
      <c r="H19" s="474">
        <f>'A3'!H19</f>
        <v>20.905584030000004</v>
      </c>
      <c r="I19" s="474">
        <f>'A3'!I19</f>
        <v>0.99186130000000006</v>
      </c>
      <c r="J19" s="474">
        <f>'A3'!J19</f>
        <v>111.13528266999998</v>
      </c>
      <c r="K19" s="474">
        <f>'A3'!K19</f>
        <v>2165.6391075800002</v>
      </c>
      <c r="L19" s="474">
        <f>'A3'!L19</f>
        <v>281.02099139499984</v>
      </c>
      <c r="M19" s="474">
        <f>'A3'!M19</f>
        <v>91321.97298300502</v>
      </c>
      <c r="N19" s="26"/>
    </row>
    <row r="20" spans="1:14" s="14" customFormat="1" ht="18" customHeight="1">
      <c r="A20" s="29"/>
      <c r="B20" s="469" t="s">
        <v>330</v>
      </c>
      <c r="C20" s="12"/>
      <c r="D20" s="474">
        <f>'A3'!D20</f>
        <v>6.9271799999999998E-3</v>
      </c>
      <c r="E20" s="474">
        <f>'A3'!E20</f>
        <v>144.82301422999996</v>
      </c>
      <c r="F20" s="474">
        <f>'A3'!F20</f>
        <v>0</v>
      </c>
      <c r="G20" s="474">
        <f>'A3'!G20</f>
        <v>5.8253590000000001E-2</v>
      </c>
      <c r="H20" s="474">
        <f>'A3'!H20</f>
        <v>0</v>
      </c>
      <c r="I20" s="474">
        <f>'A3'!I20</f>
        <v>0</v>
      </c>
      <c r="J20" s="474">
        <f>'A3'!J20</f>
        <v>0</v>
      </c>
      <c r="K20" s="474">
        <f>'A3'!K20</f>
        <v>144.88819499999997</v>
      </c>
      <c r="L20" s="474">
        <f>'A3'!L20</f>
        <v>2.9332938850000003</v>
      </c>
      <c r="M20" s="474">
        <f>'A3'!M20</f>
        <v>11348.592711285002</v>
      </c>
      <c r="N20" s="26"/>
    </row>
    <row r="21" spans="1:14" s="14" customFormat="1" ht="18" customHeight="1">
      <c r="A21" s="30"/>
      <c r="B21" s="31" t="s">
        <v>175</v>
      </c>
      <c r="C21" s="31"/>
      <c r="D21" s="474">
        <f>'A3'!D21</f>
        <v>6.9271799999999998E-3</v>
      </c>
      <c r="E21" s="474">
        <f>'A3'!E21</f>
        <v>2.6877290000000002E-2</v>
      </c>
      <c r="F21" s="474">
        <f>'A3'!F21</f>
        <v>0</v>
      </c>
      <c r="G21" s="474">
        <f>'A3'!G21</f>
        <v>0</v>
      </c>
      <c r="H21" s="474">
        <f>'A3'!H21</f>
        <v>0</v>
      </c>
      <c r="I21" s="474">
        <f>'A3'!I21</f>
        <v>0</v>
      </c>
      <c r="J21" s="474">
        <f>'A3'!J21</f>
        <v>0</v>
      </c>
      <c r="K21" s="474">
        <f>'A3'!K21</f>
        <v>3.3804470000000003E-2</v>
      </c>
      <c r="L21" s="474">
        <f>'A3'!L21</f>
        <v>3.9207700000000005E-3</v>
      </c>
      <c r="M21" s="474">
        <f>'A3'!M21</f>
        <v>1064.3248333200006</v>
      </c>
      <c r="N21" s="26"/>
    </row>
    <row r="22" spans="1:14" s="14" customFormat="1" ht="18" customHeight="1">
      <c r="A22" s="30"/>
      <c r="B22" s="31" t="s">
        <v>176</v>
      </c>
      <c r="C22" s="31"/>
      <c r="D22" s="474">
        <f>'A3'!D22</f>
        <v>0</v>
      </c>
      <c r="E22" s="474">
        <f>'A3'!E22</f>
        <v>144.79613693999997</v>
      </c>
      <c r="F22" s="474">
        <f>'A3'!F22</f>
        <v>0</v>
      </c>
      <c r="G22" s="474">
        <f>'A3'!G22</f>
        <v>5.8253590000000001E-2</v>
      </c>
      <c r="H22" s="474">
        <f>'A3'!H22</f>
        <v>0</v>
      </c>
      <c r="I22" s="474">
        <f>'A3'!I22</f>
        <v>0</v>
      </c>
      <c r="J22" s="474">
        <f>'A3'!J22</f>
        <v>0</v>
      </c>
      <c r="K22" s="474">
        <f>'A3'!K22</f>
        <v>144.85439052999996</v>
      </c>
      <c r="L22" s="474">
        <f>'A3'!L22</f>
        <v>2.9293731150000002</v>
      </c>
      <c r="M22" s="474">
        <f>'A3'!M22</f>
        <v>10284.267877965001</v>
      </c>
      <c r="N22" s="26"/>
    </row>
    <row r="23" spans="1:14" s="14" customFormat="1" ht="18" customHeight="1">
      <c r="A23" s="30"/>
      <c r="B23" s="469" t="s">
        <v>329</v>
      </c>
      <c r="C23" s="31"/>
      <c r="D23" s="474">
        <f>'A3'!D23</f>
        <v>256.69576252999997</v>
      </c>
      <c r="E23" s="474">
        <f>'A3'!E23</f>
        <v>109.64551313000003</v>
      </c>
      <c r="F23" s="474">
        <f>'A3'!F23</f>
        <v>142.50226594</v>
      </c>
      <c r="G23" s="474">
        <f>'A3'!G23</f>
        <v>4.1391781399999994</v>
      </c>
      <c r="H23" s="474">
        <f>'A3'!H23</f>
        <v>1.0071141499999998</v>
      </c>
      <c r="I23" s="474">
        <f>'A3'!I23</f>
        <v>1.0822304800000002</v>
      </c>
      <c r="J23" s="474">
        <f>'A3'!J23</f>
        <v>7.0816793000000029</v>
      </c>
      <c r="K23" s="474">
        <f>'A3'!K23</f>
        <v>522.15374366999993</v>
      </c>
      <c r="L23" s="474">
        <f>'A3'!L23</f>
        <v>104.33398933000001</v>
      </c>
      <c r="M23" s="474">
        <f>'A3'!M23</f>
        <v>140074.08170826</v>
      </c>
      <c r="N23" s="26"/>
    </row>
    <row r="24" spans="1:14" s="14" customFormat="1" ht="18" customHeight="1">
      <c r="A24" s="30"/>
      <c r="B24" s="31" t="s">
        <v>175</v>
      </c>
      <c r="C24" s="31"/>
      <c r="D24" s="474">
        <f>'A3'!D24</f>
        <v>256.59708228</v>
      </c>
      <c r="E24" s="474">
        <f>'A3'!E24</f>
        <v>109.21161001000003</v>
      </c>
      <c r="F24" s="474">
        <f>'A3'!F24</f>
        <v>101.45962277999999</v>
      </c>
      <c r="G24" s="474">
        <f>'A3'!G24</f>
        <v>0.10560487</v>
      </c>
      <c r="H24" s="474">
        <f>'A3'!H24</f>
        <v>1.0071141499999998</v>
      </c>
      <c r="I24" s="474">
        <f>'A3'!I24</f>
        <v>1.0790127600000001</v>
      </c>
      <c r="J24" s="474">
        <f>'A3'!J24</f>
        <v>7.0516872700000031</v>
      </c>
      <c r="K24" s="474">
        <f>'A3'!K24</f>
        <v>476.51173411999997</v>
      </c>
      <c r="L24" s="474">
        <f>'A3'!L24</f>
        <v>97.790668925000006</v>
      </c>
      <c r="M24" s="474">
        <f>'A3'!M24</f>
        <v>96314.044557735062</v>
      </c>
      <c r="N24" s="26"/>
    </row>
    <row r="25" spans="1:14" s="14" customFormat="1" ht="18" customHeight="1">
      <c r="A25" s="30"/>
      <c r="B25" s="31" t="s">
        <v>176</v>
      </c>
      <c r="C25" s="31"/>
      <c r="D25" s="474">
        <f>'A3'!D25</f>
        <v>9.8680249999999997E-2</v>
      </c>
      <c r="E25" s="474">
        <f>'A3'!E25</f>
        <v>0.43390312000000009</v>
      </c>
      <c r="F25" s="474">
        <f>'A3'!F25</f>
        <v>41.042643160000004</v>
      </c>
      <c r="G25" s="474">
        <f>'A3'!G25</f>
        <v>4.0335732699999998</v>
      </c>
      <c r="H25" s="474">
        <f>'A3'!H25</f>
        <v>0</v>
      </c>
      <c r="I25" s="474">
        <f>'A3'!I25</f>
        <v>3.2177199999999999E-3</v>
      </c>
      <c r="J25" s="474">
        <f>'A3'!J25</f>
        <v>2.9992029999999999E-2</v>
      </c>
      <c r="K25" s="474">
        <f>'A3'!K25</f>
        <v>45.642009550000004</v>
      </c>
      <c r="L25" s="474">
        <f>'A3'!L25</f>
        <v>6.5433204050000002</v>
      </c>
      <c r="M25" s="474">
        <f>'A3'!M25</f>
        <v>43760.03715052495</v>
      </c>
      <c r="N25" s="26"/>
    </row>
    <row r="26" spans="1:14" s="14" customFormat="1" ht="18" customHeight="1">
      <c r="A26" s="29"/>
      <c r="B26" s="28" t="s">
        <v>340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153245.50128320997</v>
      </c>
      <c r="N26" s="26"/>
    </row>
    <row r="27" spans="1:14" s="14" customFormat="1" ht="18" customHeight="1">
      <c r="A27" s="30"/>
      <c r="B27" s="31" t="s">
        <v>341</v>
      </c>
      <c r="C27" s="31"/>
      <c r="D27" s="474">
        <f>'A3'!D27</f>
        <v>0</v>
      </c>
      <c r="E27" s="474">
        <f>'A3'!E27</f>
        <v>0</v>
      </c>
      <c r="F27" s="474">
        <f>'A3'!F27</f>
        <v>0</v>
      </c>
      <c r="G27" s="474">
        <f>'A3'!G27</f>
        <v>0</v>
      </c>
      <c r="H27" s="474">
        <f>'A3'!H27</f>
        <v>0</v>
      </c>
      <c r="I27" s="474">
        <f>'A3'!I27</f>
        <v>0</v>
      </c>
      <c r="J27" s="474">
        <f>'A3'!J27</f>
        <v>0</v>
      </c>
      <c r="K27" s="474">
        <f>'A3'!K27</f>
        <v>0</v>
      </c>
      <c r="L27" s="474">
        <f>'A3'!L27</f>
        <v>0</v>
      </c>
      <c r="M27" s="474">
        <f>'A3'!M27</f>
        <v>153245.04895156997</v>
      </c>
      <c r="N27" s="26"/>
    </row>
    <row r="28" spans="1:14" s="14" customFormat="1" ht="18" customHeight="1">
      <c r="A28" s="30"/>
      <c r="B28" s="31" t="s">
        <v>342</v>
      </c>
      <c r="C28" s="31"/>
      <c r="D28" s="474">
        <f>'A3'!D28</f>
        <v>0</v>
      </c>
      <c r="E28" s="474">
        <f>'A3'!E28</f>
        <v>0</v>
      </c>
      <c r="F28" s="474">
        <f>'A3'!F28</f>
        <v>0</v>
      </c>
      <c r="G28" s="474">
        <f>'A3'!G28</f>
        <v>0</v>
      </c>
      <c r="H28" s="474">
        <f>'A3'!H28</f>
        <v>0</v>
      </c>
      <c r="I28" s="474">
        <f>'A3'!I28</f>
        <v>0</v>
      </c>
      <c r="J28" s="474">
        <f>'A3'!J28</f>
        <v>0</v>
      </c>
      <c r="K28" s="474">
        <f>'A3'!K28</f>
        <v>0</v>
      </c>
      <c r="L28" s="474">
        <f>'A3'!L28</f>
        <v>0</v>
      </c>
      <c r="M28" s="474">
        <f>'A3'!M28</f>
        <v>0.45233163999999998</v>
      </c>
      <c r="N28" s="26"/>
    </row>
    <row r="29" spans="1:14" s="14" customFormat="1" ht="18" customHeight="1">
      <c r="A29" s="29"/>
      <c r="B29" s="12" t="s">
        <v>174</v>
      </c>
      <c r="C29" s="12"/>
      <c r="D29" s="474">
        <f>'A3'!D29</f>
        <v>861.72243079000009</v>
      </c>
      <c r="E29" s="474">
        <f>'A3'!E29</f>
        <v>3196.7040677799996</v>
      </c>
      <c r="F29" s="474">
        <f>'A3'!F29</f>
        <v>1100.7709301800005</v>
      </c>
      <c r="G29" s="474">
        <f>'A3'!G29</f>
        <v>121.68827789000001</v>
      </c>
      <c r="H29" s="474">
        <f>'A3'!H29</f>
        <v>221.07235703000003</v>
      </c>
      <c r="I29" s="474">
        <f>'A3'!I29</f>
        <v>224.64198319000005</v>
      </c>
      <c r="J29" s="474">
        <f>'A3'!J29</f>
        <v>121.04835332999998</v>
      </c>
      <c r="K29" s="474">
        <f>'A3'!K29</f>
        <v>5847.6484001900008</v>
      </c>
      <c r="L29" s="474">
        <f>'A3'!L29</f>
        <v>510.33155460999984</v>
      </c>
      <c r="M29" s="474">
        <f>'A3'!M29</f>
        <v>766049.73003545054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339</v>
      </c>
      <c r="C32" s="56"/>
      <c r="D32" s="451">
        <f>'A3'!D32</f>
        <v>3.7247889700000001</v>
      </c>
      <c r="E32" s="451">
        <f>'A3'!E32</f>
        <v>0</v>
      </c>
      <c r="F32" s="451">
        <f>'A3'!F32</f>
        <v>22.408986329999998</v>
      </c>
      <c r="G32" s="451">
        <f>'A3'!G32</f>
        <v>0</v>
      </c>
      <c r="H32" s="451">
        <f>'A3'!H32</f>
        <v>45.31450246</v>
      </c>
      <c r="I32" s="451">
        <f>'A3'!I32</f>
        <v>0</v>
      </c>
      <c r="J32" s="451">
        <f>'A3'!J32</f>
        <v>3.9740041599999998</v>
      </c>
      <c r="K32" s="451">
        <f>'A3'!K32</f>
        <v>75.422281919999989</v>
      </c>
      <c r="L32" s="451">
        <f>'A3'!L32</f>
        <v>84.493807989999993</v>
      </c>
      <c r="M32" s="451">
        <f>'A3'!M32</f>
        <v>11729.461403490004</v>
      </c>
      <c r="N32" s="26"/>
    </row>
    <row r="33" spans="1:18" s="14" customFormat="1" ht="18" customHeight="1">
      <c r="A33" s="29"/>
      <c r="B33" s="12" t="s">
        <v>331</v>
      </c>
      <c r="C33" s="12"/>
      <c r="D33" s="474">
        <f>'A3'!D33</f>
        <v>0</v>
      </c>
      <c r="E33" s="474">
        <f>'A3'!E33</f>
        <v>0</v>
      </c>
      <c r="F33" s="474">
        <f>'A3'!F33</f>
        <v>22.408986329999998</v>
      </c>
      <c r="G33" s="474">
        <f>'A3'!G33</f>
        <v>0</v>
      </c>
      <c r="H33" s="474">
        <f>'A3'!H33</f>
        <v>45.183073499999999</v>
      </c>
      <c r="I33" s="474">
        <f>'A3'!I33</f>
        <v>0</v>
      </c>
      <c r="J33" s="474">
        <f>'A3'!J33</f>
        <v>1.45268778</v>
      </c>
      <c r="K33" s="474">
        <f>'A3'!K33</f>
        <v>69.044747609999988</v>
      </c>
      <c r="L33" s="474">
        <f>'A3'!L33</f>
        <v>30.300664124999994</v>
      </c>
      <c r="M33" s="474">
        <f>'A3'!M33</f>
        <v>4457.108870885002</v>
      </c>
      <c r="N33" s="26"/>
    </row>
    <row r="34" spans="1:18" s="14" customFormat="1" ht="18" customHeight="1">
      <c r="A34" s="30"/>
      <c r="B34" s="31" t="s">
        <v>175</v>
      </c>
      <c r="C34" s="31"/>
      <c r="D34" s="474">
        <f>'A3'!D34</f>
        <v>0</v>
      </c>
      <c r="E34" s="474">
        <f>'A3'!E34</f>
        <v>0</v>
      </c>
      <c r="F34" s="474">
        <f>'A3'!F34</f>
        <v>0</v>
      </c>
      <c r="G34" s="474">
        <f>'A3'!G34</f>
        <v>0</v>
      </c>
      <c r="H34" s="474">
        <f>'A3'!H34</f>
        <v>0.39530226000000002</v>
      </c>
      <c r="I34" s="474">
        <f>'A3'!I34</f>
        <v>0</v>
      </c>
      <c r="J34" s="474">
        <f>'A3'!J34</f>
        <v>0</v>
      </c>
      <c r="K34" s="474">
        <f>'A3'!K34</f>
        <v>0.39530226000000002</v>
      </c>
      <c r="L34" s="474">
        <f>'A3'!L34</f>
        <v>0.30272730000000003</v>
      </c>
      <c r="M34" s="474">
        <f>'A3'!M34</f>
        <v>190.02809890000003</v>
      </c>
      <c r="N34" s="26"/>
    </row>
    <row r="35" spans="1:18" s="14" customFormat="1" ht="18" customHeight="1">
      <c r="A35" s="30"/>
      <c r="B35" s="31" t="s">
        <v>176</v>
      </c>
      <c r="C35" s="31"/>
      <c r="D35" s="474">
        <f>'A3'!D35</f>
        <v>0</v>
      </c>
      <c r="E35" s="474">
        <f>'A3'!E35</f>
        <v>0</v>
      </c>
      <c r="F35" s="474">
        <f>'A3'!F35</f>
        <v>22.408986329999998</v>
      </c>
      <c r="G35" s="474">
        <f>'A3'!G35</f>
        <v>0</v>
      </c>
      <c r="H35" s="474">
        <f>'A3'!H35</f>
        <v>44.787771239999998</v>
      </c>
      <c r="I35" s="474">
        <f>'A3'!I35</f>
        <v>0</v>
      </c>
      <c r="J35" s="474">
        <f>'A3'!J35</f>
        <v>1.45268778</v>
      </c>
      <c r="K35" s="474">
        <f>'A3'!K35</f>
        <v>68.649445349999993</v>
      </c>
      <c r="L35" s="474">
        <f>'A3'!L35</f>
        <v>29.997936824999993</v>
      </c>
      <c r="M35" s="474">
        <f>'A3'!M35</f>
        <v>4267.0807719850018</v>
      </c>
      <c r="N35" s="26"/>
    </row>
    <row r="36" spans="1:18" s="14" customFormat="1" ht="18" customHeight="1">
      <c r="A36" s="30"/>
      <c r="B36" s="12" t="s">
        <v>177</v>
      </c>
      <c r="C36" s="31"/>
      <c r="D36" s="474">
        <f>'A3'!D36</f>
        <v>3.7247889700000001</v>
      </c>
      <c r="E36" s="474">
        <f>'A3'!E36</f>
        <v>0</v>
      </c>
      <c r="F36" s="474">
        <f>'A3'!F36</f>
        <v>0</v>
      </c>
      <c r="G36" s="474">
        <f>'A3'!G36</f>
        <v>0</v>
      </c>
      <c r="H36" s="474">
        <f>'A3'!H36</f>
        <v>0.13142895999999998</v>
      </c>
      <c r="I36" s="474">
        <f>'A3'!I36</f>
        <v>0</v>
      </c>
      <c r="J36" s="474">
        <f>'A3'!J36</f>
        <v>2.3846675099999999</v>
      </c>
      <c r="K36" s="474">
        <f>'A3'!K36</f>
        <v>6.2408854400000005</v>
      </c>
      <c r="L36" s="474">
        <f>'A3'!L36</f>
        <v>47.359763444999999</v>
      </c>
      <c r="M36" s="474">
        <f>'A3'!M36</f>
        <v>3524.612431605</v>
      </c>
      <c r="N36" s="26"/>
    </row>
    <row r="37" spans="1:18" s="14" customFormat="1" ht="18" customHeight="1">
      <c r="A37" s="30"/>
      <c r="B37" s="31" t="s">
        <v>175</v>
      </c>
      <c r="C37" s="31"/>
      <c r="D37" s="474">
        <f>'A3'!D37</f>
        <v>0</v>
      </c>
      <c r="E37" s="474">
        <f>'A3'!E37</f>
        <v>0</v>
      </c>
      <c r="F37" s="474">
        <f>'A3'!F37</f>
        <v>0</v>
      </c>
      <c r="G37" s="474">
        <f>'A3'!G37</f>
        <v>0</v>
      </c>
      <c r="H37" s="474">
        <f>'A3'!H37</f>
        <v>0</v>
      </c>
      <c r="I37" s="474">
        <f>'A3'!I37</f>
        <v>0</v>
      </c>
      <c r="J37" s="474">
        <f>'A3'!J37</f>
        <v>1.31589954</v>
      </c>
      <c r="K37" s="474">
        <f>'A3'!K37</f>
        <v>1.31589954</v>
      </c>
      <c r="L37" s="474">
        <f>'A3'!L37</f>
        <v>1.1648215449999997</v>
      </c>
      <c r="M37" s="474">
        <f>'A3'!M37</f>
        <v>246.52624248499998</v>
      </c>
      <c r="N37" s="26"/>
    </row>
    <row r="38" spans="1:18" s="14" customFormat="1" ht="18" customHeight="1">
      <c r="A38" s="30"/>
      <c r="B38" s="31" t="s">
        <v>176</v>
      </c>
      <c r="C38" s="31"/>
      <c r="D38" s="474">
        <f>'A3'!D38</f>
        <v>3.7247889700000001</v>
      </c>
      <c r="E38" s="474">
        <f>'A3'!E38</f>
        <v>0</v>
      </c>
      <c r="F38" s="474">
        <f>'A3'!F38</f>
        <v>0</v>
      </c>
      <c r="G38" s="474">
        <f>'A3'!G38</f>
        <v>0</v>
      </c>
      <c r="H38" s="474">
        <f>'A3'!H38</f>
        <v>0.13142895999999998</v>
      </c>
      <c r="I38" s="474">
        <f>'A3'!I38</f>
        <v>0</v>
      </c>
      <c r="J38" s="474">
        <f>'A3'!J38</f>
        <v>1.0687679700000001</v>
      </c>
      <c r="K38" s="474">
        <f>'A3'!K38</f>
        <v>4.9249859000000002</v>
      </c>
      <c r="L38" s="474">
        <f>'A3'!L38</f>
        <v>46.194941899999996</v>
      </c>
      <c r="M38" s="474">
        <f>'A3'!M38</f>
        <v>3278.0861891200002</v>
      </c>
      <c r="N38" s="26"/>
    </row>
    <row r="39" spans="1:18" s="14" customFormat="1" ht="18" customHeight="1">
      <c r="A39" s="29"/>
      <c r="B39" s="469" t="s">
        <v>330</v>
      </c>
      <c r="C39" s="12"/>
      <c r="D39" s="474">
        <f>'A3'!D39</f>
        <v>0</v>
      </c>
      <c r="E39" s="474">
        <f>'A3'!E39</f>
        <v>0</v>
      </c>
      <c r="F39" s="474">
        <f>'A3'!F39</f>
        <v>0</v>
      </c>
      <c r="G39" s="474">
        <f>'A3'!G39</f>
        <v>0</v>
      </c>
      <c r="H39" s="474">
        <f>'A3'!H39</f>
        <v>0</v>
      </c>
      <c r="I39" s="474">
        <f>'A3'!I39</f>
        <v>0</v>
      </c>
      <c r="J39" s="474">
        <f>'A3'!J39</f>
        <v>0</v>
      </c>
      <c r="K39" s="474">
        <f>'A3'!K39</f>
        <v>0</v>
      </c>
      <c r="L39" s="474">
        <f>'A3'!L39</f>
        <v>0</v>
      </c>
      <c r="M39" s="474">
        <f>'A3'!M39</f>
        <v>40.166595559999998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4">
        <f>'A3'!D40</f>
        <v>0</v>
      </c>
      <c r="E40" s="474">
        <f>'A3'!E40</f>
        <v>0</v>
      </c>
      <c r="F40" s="474">
        <f>'A3'!F40</f>
        <v>0</v>
      </c>
      <c r="G40" s="474">
        <f>'A3'!G40</f>
        <v>0</v>
      </c>
      <c r="H40" s="474">
        <f>'A3'!H40</f>
        <v>0</v>
      </c>
      <c r="I40" s="474">
        <f>'A3'!I40</f>
        <v>0</v>
      </c>
      <c r="J40" s="474">
        <f>'A3'!J40</f>
        <v>0</v>
      </c>
      <c r="K40" s="474">
        <f>'A3'!K40</f>
        <v>0</v>
      </c>
      <c r="L40" s="474">
        <f>'A3'!L40</f>
        <v>0</v>
      </c>
      <c r="M40" s="474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4">
        <f>'A3'!D41</f>
        <v>0</v>
      </c>
      <c r="E41" s="474">
        <f>'A3'!E41</f>
        <v>0</v>
      </c>
      <c r="F41" s="474">
        <f>'A3'!F41</f>
        <v>0</v>
      </c>
      <c r="G41" s="474">
        <f>'A3'!G41</f>
        <v>0</v>
      </c>
      <c r="H41" s="474">
        <f>'A3'!H41</f>
        <v>0</v>
      </c>
      <c r="I41" s="474">
        <f>'A3'!I41</f>
        <v>0</v>
      </c>
      <c r="J41" s="474">
        <f>'A3'!J41</f>
        <v>0</v>
      </c>
      <c r="K41" s="474">
        <f>'A3'!K41</f>
        <v>0</v>
      </c>
      <c r="L41" s="474">
        <f>'A3'!L41</f>
        <v>0</v>
      </c>
      <c r="M41" s="474">
        <f>'A3'!M41</f>
        <v>40.166595559999998</v>
      </c>
      <c r="N41" s="26"/>
    </row>
    <row r="42" spans="1:18" s="14" customFormat="1" ht="18" customHeight="1">
      <c r="A42" s="30"/>
      <c r="B42" s="469" t="s">
        <v>329</v>
      </c>
      <c r="C42" s="31"/>
      <c r="D42" s="474">
        <f>'A3'!D42</f>
        <v>0</v>
      </c>
      <c r="E42" s="474">
        <f>'A3'!E42</f>
        <v>0</v>
      </c>
      <c r="F42" s="474">
        <f>'A3'!F42</f>
        <v>0</v>
      </c>
      <c r="G42" s="474">
        <f>'A3'!G42</f>
        <v>0</v>
      </c>
      <c r="H42" s="474">
        <f>'A3'!H42</f>
        <v>0</v>
      </c>
      <c r="I42" s="474">
        <f>'A3'!I42</f>
        <v>0</v>
      </c>
      <c r="J42" s="474">
        <f>'A3'!J42</f>
        <v>0.13664886999999998</v>
      </c>
      <c r="K42" s="474">
        <f>'A3'!K42</f>
        <v>0.13664886999999998</v>
      </c>
      <c r="L42" s="474">
        <f>'A3'!L42</f>
        <v>6.833380420000001</v>
      </c>
      <c r="M42" s="474">
        <f>'A3'!M42</f>
        <v>3707.5735054400034</v>
      </c>
      <c r="N42" s="26"/>
    </row>
    <row r="43" spans="1:18" s="14" customFormat="1" ht="18" customHeight="1">
      <c r="A43" s="30"/>
      <c r="B43" s="31" t="s">
        <v>175</v>
      </c>
      <c r="C43" s="31"/>
      <c r="D43" s="474">
        <f>'A3'!D43</f>
        <v>0</v>
      </c>
      <c r="E43" s="474">
        <f>'A3'!E43</f>
        <v>0</v>
      </c>
      <c r="F43" s="474">
        <f>'A3'!F43</f>
        <v>0</v>
      </c>
      <c r="G43" s="474">
        <f>'A3'!G43</f>
        <v>0</v>
      </c>
      <c r="H43" s="474">
        <f>'A3'!H43</f>
        <v>0</v>
      </c>
      <c r="I43" s="474">
        <f>'A3'!I43</f>
        <v>0</v>
      </c>
      <c r="J43" s="474">
        <f>'A3'!J43</f>
        <v>0</v>
      </c>
      <c r="K43" s="474">
        <f>'A3'!K43</f>
        <v>0</v>
      </c>
      <c r="L43" s="474">
        <f>'A3'!L43</f>
        <v>4.0281921150000004</v>
      </c>
      <c r="M43" s="474">
        <f>'A3'!M43</f>
        <v>3410.3696443550034</v>
      </c>
      <c r="N43" s="26"/>
    </row>
    <row r="44" spans="1:18" s="14" customFormat="1" ht="18" customHeight="1">
      <c r="A44" s="30"/>
      <c r="B44" s="31" t="s">
        <v>176</v>
      </c>
      <c r="C44" s="31"/>
      <c r="D44" s="474">
        <f>'A3'!D44</f>
        <v>0</v>
      </c>
      <c r="E44" s="474">
        <f>'A3'!E44</f>
        <v>0</v>
      </c>
      <c r="F44" s="474">
        <f>'A3'!F44</f>
        <v>0</v>
      </c>
      <c r="G44" s="474">
        <f>'A3'!G44</f>
        <v>0</v>
      </c>
      <c r="H44" s="474">
        <f>'A3'!H44</f>
        <v>0</v>
      </c>
      <c r="I44" s="474">
        <f>'A3'!I44</f>
        <v>0</v>
      </c>
      <c r="J44" s="474">
        <f>'A3'!J44</f>
        <v>0.13664886999999998</v>
      </c>
      <c r="K44" s="474">
        <f>'A3'!K44</f>
        <v>0.13664886999999998</v>
      </c>
      <c r="L44" s="474">
        <f>'A3'!L44</f>
        <v>2.8051883050000002</v>
      </c>
      <c r="M44" s="474">
        <f>'A3'!M44</f>
        <v>297.20386108499997</v>
      </c>
      <c r="N44" s="26"/>
    </row>
    <row r="45" spans="1:18" s="14" customFormat="1" ht="18" customHeight="1">
      <c r="A45" s="29"/>
      <c r="B45" s="28" t="s">
        <v>340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4431.2478252800029</v>
      </c>
      <c r="N45" s="26"/>
    </row>
    <row r="46" spans="1:18" s="26" customFormat="1" ht="18" customHeight="1">
      <c r="A46" s="30"/>
      <c r="B46" s="31" t="s">
        <v>341</v>
      </c>
      <c r="C46" s="31"/>
      <c r="D46" s="474">
        <f>'A3'!D46</f>
        <v>0</v>
      </c>
      <c r="E46" s="474">
        <f>'A3'!E46</f>
        <v>0</v>
      </c>
      <c r="F46" s="474">
        <f>'A3'!F46</f>
        <v>0</v>
      </c>
      <c r="G46" s="474">
        <f>'A3'!G46</f>
        <v>0</v>
      </c>
      <c r="H46" s="474">
        <f>'A3'!H46</f>
        <v>0</v>
      </c>
      <c r="I46" s="474">
        <f>'A3'!I46</f>
        <v>0</v>
      </c>
      <c r="J46" s="474">
        <f>'A3'!J46</f>
        <v>0</v>
      </c>
      <c r="K46" s="474">
        <f>'A3'!K46</f>
        <v>0</v>
      </c>
      <c r="L46" s="474">
        <f>'A3'!L46</f>
        <v>0</v>
      </c>
      <c r="M46" s="474">
        <f>'A3'!M46</f>
        <v>3613.0804438300033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342</v>
      </c>
      <c r="C47" s="31"/>
      <c r="D47" s="474">
        <f>'A3'!D47</f>
        <v>0</v>
      </c>
      <c r="E47" s="474">
        <f>'A3'!E47</f>
        <v>0</v>
      </c>
      <c r="F47" s="474">
        <f>'A3'!F47</f>
        <v>0</v>
      </c>
      <c r="G47" s="474">
        <f>'A3'!G47</f>
        <v>0</v>
      </c>
      <c r="H47" s="474">
        <f>'A3'!H47</f>
        <v>0</v>
      </c>
      <c r="I47" s="474">
        <f>'A3'!I47</f>
        <v>0</v>
      </c>
      <c r="J47" s="474">
        <f>'A3'!J47</f>
        <v>0</v>
      </c>
      <c r="K47" s="474">
        <f>'A3'!K47</f>
        <v>0</v>
      </c>
      <c r="L47" s="474">
        <f>'A3'!L47</f>
        <v>0</v>
      </c>
      <c r="M47" s="474">
        <f>'A3'!M47</f>
        <v>818.16738144999999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4">
        <f>'A3'!D48</f>
        <v>3.7247889700000001</v>
      </c>
      <c r="E48" s="474">
        <f>'A3'!E48</f>
        <v>0</v>
      </c>
      <c r="F48" s="474">
        <f>'A3'!F48</f>
        <v>22.408986329999998</v>
      </c>
      <c r="G48" s="474">
        <f>'A3'!G48</f>
        <v>0</v>
      </c>
      <c r="H48" s="474">
        <f>'A3'!H48</f>
        <v>45.31450246</v>
      </c>
      <c r="I48" s="474">
        <f>'A3'!I48</f>
        <v>0</v>
      </c>
      <c r="J48" s="474">
        <f>'A3'!J48</f>
        <v>3.9740041599999998</v>
      </c>
      <c r="K48" s="474">
        <f>'A3'!K48</f>
        <v>75.422281919999989</v>
      </c>
      <c r="L48" s="474">
        <f>'A3'!L48</f>
        <v>84.493807989999993</v>
      </c>
      <c r="M48" s="474">
        <f>'A3'!M48</f>
        <v>16160.709228770007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45.314502460000007</v>
      </c>
      <c r="I50" s="396">
        <f>'A3'!I50</f>
        <v>0</v>
      </c>
      <c r="J50" s="396">
        <f>'A3'!J50</f>
        <v>3.7005670100000003</v>
      </c>
      <c r="K50" s="396">
        <f>'A3'!K50</f>
        <v>49.015069470000007</v>
      </c>
      <c r="L50" s="396">
        <f>'A3'!L50</f>
        <v>8.1150718700000013</v>
      </c>
      <c r="M50" s="396">
        <f>'A3'!M50</f>
        <v>2371.2801699899992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3.7247889700000001</v>
      </c>
      <c r="E51" s="396">
        <f>'A3'!E51</f>
        <v>0</v>
      </c>
      <c r="F51" s="396">
        <f>'A3'!F51</f>
        <v>22.408986329999998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26.133775299999996</v>
      </c>
      <c r="L51" s="396">
        <f>'A3'!L51</f>
        <v>76.242017544999996</v>
      </c>
      <c r="M51" s="396">
        <f>'A3'!M51</f>
        <v>13225.037209075001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0.27343714999999996</v>
      </c>
      <c r="K52" s="396">
        <f>'A3'!K52</f>
        <v>0.27343714999999996</v>
      </c>
      <c r="L52" s="396">
        <f>'A3'!L52</f>
        <v>0.13671857499999998</v>
      </c>
      <c r="M52" s="396">
        <f>'A3'!M52</f>
        <v>564.39184970500003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339</v>
      </c>
      <c r="C55" s="56"/>
      <c r="D55" s="451">
        <f>'A3'!D55</f>
        <v>190.01704113</v>
      </c>
      <c r="E55" s="451">
        <f>'A3'!E55</f>
        <v>1043.5348576000001</v>
      </c>
      <c r="F55" s="451">
        <f>'A3'!F55</f>
        <v>8851.085301799998</v>
      </c>
      <c r="G55" s="451">
        <f>'A3'!G55</f>
        <v>1.30489831</v>
      </c>
      <c r="H55" s="451">
        <f>'A3'!H55</f>
        <v>3.8472872699999998</v>
      </c>
      <c r="I55" s="451">
        <f>'A3'!I55</f>
        <v>0</v>
      </c>
      <c r="J55" s="451">
        <f>'A3'!J55</f>
        <v>393.36998791999991</v>
      </c>
      <c r="K55" s="451">
        <f>'A3'!K55</f>
        <v>10483.15937403</v>
      </c>
      <c r="L55" s="451">
        <f>'A3'!L55</f>
        <v>846.17288368500033</v>
      </c>
      <c r="M55" s="451">
        <f>'A3'!M55</f>
        <v>504862.83977595519</v>
      </c>
      <c r="N55" s="26"/>
    </row>
    <row r="56" spans="1:16" s="14" customFormat="1" ht="18" customHeight="1">
      <c r="A56" s="29"/>
      <c r="B56" s="12" t="s">
        <v>331</v>
      </c>
      <c r="C56" s="12"/>
      <c r="D56" s="474">
        <f>'A3'!D56</f>
        <v>83.463004269999985</v>
      </c>
      <c r="E56" s="474">
        <f>'A3'!E56</f>
        <v>735.16796726000018</v>
      </c>
      <c r="F56" s="474">
        <f>'A3'!F56</f>
        <v>5255.7950751099988</v>
      </c>
      <c r="G56" s="474">
        <f>'A3'!G56</f>
        <v>0</v>
      </c>
      <c r="H56" s="474">
        <f>'A3'!H56</f>
        <v>0.52881849000000003</v>
      </c>
      <c r="I56" s="474">
        <f>'A3'!I56</f>
        <v>0</v>
      </c>
      <c r="J56" s="474">
        <f>'A3'!J56</f>
        <v>55.080566510000004</v>
      </c>
      <c r="K56" s="474">
        <f>'A3'!K56</f>
        <v>6130.0354316399989</v>
      </c>
      <c r="L56" s="474">
        <f>'A3'!L56</f>
        <v>164.86958217999998</v>
      </c>
      <c r="M56" s="474">
        <f>'A3'!M56</f>
        <v>282357.76701960026</v>
      </c>
      <c r="N56" s="26"/>
    </row>
    <row r="57" spans="1:16" s="14" customFormat="1" ht="18" customHeight="1">
      <c r="A57" s="30"/>
      <c r="B57" s="31" t="s">
        <v>175</v>
      </c>
      <c r="C57" s="31"/>
      <c r="D57" s="474">
        <f>'A3'!D57</f>
        <v>2.6179659999999997E-2</v>
      </c>
      <c r="E57" s="474">
        <f>'A3'!E57</f>
        <v>3.3040423000000008</v>
      </c>
      <c r="F57" s="474">
        <f>'A3'!F57</f>
        <v>177.25571525000001</v>
      </c>
      <c r="G57" s="474">
        <f>'A3'!G57</f>
        <v>0</v>
      </c>
      <c r="H57" s="474">
        <f>'A3'!H57</f>
        <v>0.52881849000000003</v>
      </c>
      <c r="I57" s="474">
        <f>'A3'!I57</f>
        <v>0</v>
      </c>
      <c r="J57" s="474">
        <f>'A3'!J57</f>
        <v>0</v>
      </c>
      <c r="K57" s="474">
        <f>'A3'!K57</f>
        <v>181.11475569999999</v>
      </c>
      <c r="L57" s="474">
        <f>'A3'!L57</f>
        <v>6.8546713950000013</v>
      </c>
      <c r="M57" s="474">
        <f>'A3'!M57</f>
        <v>137242.40970600507</v>
      </c>
      <c r="N57" s="26"/>
    </row>
    <row r="58" spans="1:16" s="14" customFormat="1" ht="18" customHeight="1">
      <c r="A58" s="30"/>
      <c r="B58" s="31" t="s">
        <v>176</v>
      </c>
      <c r="C58" s="31"/>
      <c r="D58" s="474">
        <f>'A3'!D58</f>
        <v>83.436824609999988</v>
      </c>
      <c r="E58" s="474">
        <f>'A3'!E58</f>
        <v>731.86392496000019</v>
      </c>
      <c r="F58" s="474">
        <f>'A3'!F58</f>
        <v>5078.5393598599985</v>
      </c>
      <c r="G58" s="474">
        <f>'A3'!G58</f>
        <v>0</v>
      </c>
      <c r="H58" s="474">
        <f>'A3'!H58</f>
        <v>0</v>
      </c>
      <c r="I58" s="474">
        <f>'A3'!I58</f>
        <v>0</v>
      </c>
      <c r="J58" s="474">
        <f>'A3'!J58</f>
        <v>55.080566510000004</v>
      </c>
      <c r="K58" s="474">
        <f>'A3'!K58</f>
        <v>5948.9206759399985</v>
      </c>
      <c r="L58" s="474">
        <f>'A3'!L58</f>
        <v>158.01491078499998</v>
      </c>
      <c r="M58" s="474">
        <f>'A3'!M58</f>
        <v>145115.35731359516</v>
      </c>
      <c r="N58" s="26"/>
    </row>
    <row r="59" spans="1:16" s="14" customFormat="1" ht="18" customHeight="1">
      <c r="A59" s="30"/>
      <c r="B59" s="12" t="s">
        <v>177</v>
      </c>
      <c r="C59" s="31"/>
      <c r="D59" s="474">
        <f>'A3'!D59</f>
        <v>38.817778500000003</v>
      </c>
      <c r="E59" s="474">
        <f>'A3'!E59</f>
        <v>63.96897869</v>
      </c>
      <c r="F59" s="474">
        <f>'A3'!F59</f>
        <v>2100.3953639400002</v>
      </c>
      <c r="G59" s="474">
        <f>'A3'!G59</f>
        <v>1.30489831</v>
      </c>
      <c r="H59" s="474">
        <f>'A3'!H59</f>
        <v>3.3184687799999999</v>
      </c>
      <c r="I59" s="474">
        <f>'A3'!I59</f>
        <v>0</v>
      </c>
      <c r="J59" s="474">
        <f>'A3'!J59</f>
        <v>334.21962522999991</v>
      </c>
      <c r="K59" s="474">
        <f>'A3'!K59</f>
        <v>2542.0251134499999</v>
      </c>
      <c r="L59" s="474">
        <f>'A3'!L59</f>
        <v>632.40872378500046</v>
      </c>
      <c r="M59" s="474">
        <f>'A3'!M59</f>
        <v>151476.86277208501</v>
      </c>
      <c r="N59" s="26"/>
    </row>
    <row r="60" spans="1:16" s="14" customFormat="1" ht="18" customHeight="1">
      <c r="A60" s="30"/>
      <c r="B60" s="31" t="s">
        <v>175</v>
      </c>
      <c r="C60" s="31"/>
      <c r="D60" s="474">
        <f>'A3'!D60</f>
        <v>0</v>
      </c>
      <c r="E60" s="474">
        <f>'A3'!E60</f>
        <v>34.156485969999999</v>
      </c>
      <c r="F60" s="474">
        <f>'A3'!F60</f>
        <v>107.66952306999998</v>
      </c>
      <c r="G60" s="474">
        <f>'A3'!G60</f>
        <v>0</v>
      </c>
      <c r="H60" s="474">
        <f>'A3'!H60</f>
        <v>0</v>
      </c>
      <c r="I60" s="474">
        <f>'A3'!I60</f>
        <v>0</v>
      </c>
      <c r="J60" s="474">
        <f>'A3'!J60</f>
        <v>0</v>
      </c>
      <c r="K60" s="474">
        <f>'A3'!K60</f>
        <v>141.82600903999997</v>
      </c>
      <c r="L60" s="474">
        <f>'A3'!L60</f>
        <v>7.5332137450000012</v>
      </c>
      <c r="M60" s="474">
        <f>'A3'!M60</f>
        <v>51276.576991864946</v>
      </c>
      <c r="N60" s="26"/>
    </row>
    <row r="61" spans="1:16" s="14" customFormat="1" ht="18" customHeight="1">
      <c r="A61" s="30"/>
      <c r="B61" s="31" t="s">
        <v>176</v>
      </c>
      <c r="C61" s="31"/>
      <c r="D61" s="474">
        <f>'A3'!D61</f>
        <v>38.817778500000003</v>
      </c>
      <c r="E61" s="474">
        <f>'A3'!E61</f>
        <v>29.812492720000005</v>
      </c>
      <c r="F61" s="474">
        <f>'A3'!F61</f>
        <v>1992.72584087</v>
      </c>
      <c r="G61" s="474">
        <f>'A3'!G61</f>
        <v>1.30489831</v>
      </c>
      <c r="H61" s="474">
        <f>'A3'!H61</f>
        <v>3.3184687799999999</v>
      </c>
      <c r="I61" s="474">
        <f>'A3'!I61</f>
        <v>0</v>
      </c>
      <c r="J61" s="474">
        <f>'A3'!J61</f>
        <v>334.21962522999991</v>
      </c>
      <c r="K61" s="474">
        <f>'A3'!K61</f>
        <v>2400.19910441</v>
      </c>
      <c r="L61" s="474">
        <f>'A3'!L61</f>
        <v>624.87551004000045</v>
      </c>
      <c r="M61" s="474">
        <f>'A3'!M61</f>
        <v>100200.28578022005</v>
      </c>
      <c r="N61" s="26"/>
    </row>
    <row r="62" spans="1:16" s="14" customFormat="1" ht="18" customHeight="1">
      <c r="A62" s="29"/>
      <c r="B62" s="469" t="s">
        <v>330</v>
      </c>
      <c r="C62" s="12"/>
      <c r="D62" s="474">
        <f>'A3'!D62</f>
        <v>0</v>
      </c>
      <c r="E62" s="474">
        <f>'A3'!E62</f>
        <v>13.111396979999999</v>
      </c>
      <c r="F62" s="474">
        <f>'A3'!F62</f>
        <v>0</v>
      </c>
      <c r="G62" s="474">
        <f>'A3'!G62</f>
        <v>0</v>
      </c>
      <c r="H62" s="474">
        <f>'A3'!H62</f>
        <v>0</v>
      </c>
      <c r="I62" s="474">
        <f>'A3'!I62</f>
        <v>0</v>
      </c>
      <c r="J62" s="474">
        <f>'A3'!J62</f>
        <v>0</v>
      </c>
      <c r="K62" s="474">
        <f>'A3'!K62</f>
        <v>13.111396979999999</v>
      </c>
      <c r="L62" s="474">
        <f>'A3'!L62</f>
        <v>10.034887695000002</v>
      </c>
      <c r="M62" s="474">
        <f>'A3'!M62</f>
        <v>29289.968796605001</v>
      </c>
      <c r="N62" s="26"/>
    </row>
    <row r="63" spans="1:16" s="14" customFormat="1" ht="18" customHeight="1">
      <c r="A63" s="30"/>
      <c r="B63" s="31" t="s">
        <v>175</v>
      </c>
      <c r="C63" s="31"/>
      <c r="D63" s="474">
        <f>'A3'!D63</f>
        <v>0</v>
      </c>
      <c r="E63" s="474">
        <f>'A3'!E63</f>
        <v>0</v>
      </c>
      <c r="F63" s="474">
        <f>'A3'!F63</f>
        <v>0</v>
      </c>
      <c r="G63" s="474">
        <f>'A3'!G63</f>
        <v>0</v>
      </c>
      <c r="H63" s="474">
        <f>'A3'!H63</f>
        <v>0</v>
      </c>
      <c r="I63" s="474">
        <f>'A3'!I63</f>
        <v>0</v>
      </c>
      <c r="J63" s="474">
        <f>'A3'!J63</f>
        <v>0</v>
      </c>
      <c r="K63" s="474">
        <f>'A3'!K63</f>
        <v>0</v>
      </c>
      <c r="L63" s="474">
        <f>'A3'!L63</f>
        <v>0</v>
      </c>
      <c r="M63" s="474">
        <f>'A3'!M63</f>
        <v>7764.4162830000014</v>
      </c>
      <c r="N63" s="26"/>
    </row>
    <row r="64" spans="1:16" s="14" customFormat="1" ht="18" customHeight="1">
      <c r="A64" s="30"/>
      <c r="B64" s="31" t="s">
        <v>176</v>
      </c>
      <c r="C64" s="31"/>
      <c r="D64" s="474">
        <f>'A3'!D64</f>
        <v>0</v>
      </c>
      <c r="E64" s="474">
        <f>'A3'!E64</f>
        <v>13.111396979999999</v>
      </c>
      <c r="F64" s="474">
        <f>'A3'!F64</f>
        <v>0</v>
      </c>
      <c r="G64" s="474">
        <f>'A3'!G64</f>
        <v>0</v>
      </c>
      <c r="H64" s="474">
        <f>'A3'!H64</f>
        <v>0</v>
      </c>
      <c r="I64" s="474">
        <f>'A3'!I64</f>
        <v>0</v>
      </c>
      <c r="J64" s="474">
        <f>'A3'!J64</f>
        <v>0</v>
      </c>
      <c r="K64" s="474">
        <f>'A3'!K64</f>
        <v>13.111396979999999</v>
      </c>
      <c r="L64" s="474">
        <f>'A3'!L64</f>
        <v>10.034887695000002</v>
      </c>
      <c r="M64" s="474">
        <f>'A3'!M64</f>
        <v>21525.552513604998</v>
      </c>
      <c r="N64" s="26"/>
      <c r="P64" s="44"/>
    </row>
    <row r="65" spans="1:22" s="14" customFormat="1" ht="18" customHeight="1">
      <c r="A65" s="30"/>
      <c r="B65" s="469" t="s">
        <v>329</v>
      </c>
      <c r="C65" s="31"/>
      <c r="D65" s="474">
        <f>'A3'!D65</f>
        <v>67.736258360000008</v>
      </c>
      <c r="E65" s="474">
        <f>'A3'!E65</f>
        <v>231.28651467</v>
      </c>
      <c r="F65" s="474">
        <f>'A3'!F65</f>
        <v>1494.8948627500004</v>
      </c>
      <c r="G65" s="474">
        <f>'A3'!G65</f>
        <v>0</v>
      </c>
      <c r="H65" s="474">
        <f>'A3'!H65</f>
        <v>0</v>
      </c>
      <c r="I65" s="474">
        <f>'A3'!I65</f>
        <v>0</v>
      </c>
      <c r="J65" s="474">
        <f>'A3'!J65</f>
        <v>4.0697961799999991</v>
      </c>
      <c r="K65" s="474">
        <f>'A3'!K65</f>
        <v>1797.9874319600003</v>
      </c>
      <c r="L65" s="474">
        <f>'A3'!L65</f>
        <v>38.859690024999992</v>
      </c>
      <c r="M65" s="474">
        <f>'A3'!M65</f>
        <v>41738.241187665008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4">
        <f>'A3'!D66</f>
        <v>67.736258360000008</v>
      </c>
      <c r="E66" s="474">
        <f>'A3'!E66</f>
        <v>231.28651467</v>
      </c>
      <c r="F66" s="474">
        <f>'A3'!F66</f>
        <v>1494.8948627500004</v>
      </c>
      <c r="G66" s="474">
        <f>'A3'!G66</f>
        <v>0</v>
      </c>
      <c r="H66" s="474">
        <f>'A3'!H66</f>
        <v>0</v>
      </c>
      <c r="I66" s="474">
        <f>'A3'!I66</f>
        <v>0</v>
      </c>
      <c r="J66" s="474">
        <f>'A3'!J66</f>
        <v>4.0697961799999991</v>
      </c>
      <c r="K66" s="474">
        <f>'A3'!K66</f>
        <v>1797.9874319600003</v>
      </c>
      <c r="L66" s="474">
        <f>'A3'!L66</f>
        <v>9.9620321199999964</v>
      </c>
      <c r="M66" s="474">
        <f>'A3'!M66</f>
        <v>14752.645803360007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4">
        <f>'A3'!D67</f>
        <v>0</v>
      </c>
      <c r="E67" s="474">
        <f>'A3'!E67</f>
        <v>0</v>
      </c>
      <c r="F67" s="474">
        <f>'A3'!F67</f>
        <v>0</v>
      </c>
      <c r="G67" s="474">
        <f>'A3'!G67</f>
        <v>0</v>
      </c>
      <c r="H67" s="474">
        <f>'A3'!H67</f>
        <v>0</v>
      </c>
      <c r="I67" s="474">
        <f>'A3'!I67</f>
        <v>0</v>
      </c>
      <c r="J67" s="474">
        <f>'A3'!J67</f>
        <v>0</v>
      </c>
      <c r="K67" s="474">
        <f>'A3'!K67</f>
        <v>0</v>
      </c>
      <c r="L67" s="474">
        <f>'A3'!L67</f>
        <v>28.897657904999999</v>
      </c>
      <c r="M67" s="474">
        <f>'A3'!M67</f>
        <v>26985.595384305001</v>
      </c>
      <c r="N67" s="26"/>
      <c r="P67" s="44"/>
    </row>
    <row r="68" spans="1:22" s="14" customFormat="1" ht="18" customHeight="1">
      <c r="A68" s="29"/>
      <c r="B68" s="28" t="s">
        <v>340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146362.27462588003</v>
      </c>
      <c r="N68" s="26"/>
      <c r="P68" s="40"/>
    </row>
    <row r="69" spans="1:22" s="14" customFormat="1" ht="18" customHeight="1">
      <c r="A69" s="30"/>
      <c r="B69" s="31" t="s">
        <v>341</v>
      </c>
      <c r="C69" s="31"/>
      <c r="D69" s="474">
        <f>'A3'!D69</f>
        <v>0</v>
      </c>
      <c r="E69" s="474">
        <f>'A3'!E69</f>
        <v>0</v>
      </c>
      <c r="F69" s="474">
        <f>'A3'!F69</f>
        <v>0</v>
      </c>
      <c r="G69" s="474">
        <f>'A3'!G69</f>
        <v>0</v>
      </c>
      <c r="H69" s="474">
        <f>'A3'!H69</f>
        <v>0</v>
      </c>
      <c r="I69" s="474">
        <f>'A3'!I69</f>
        <v>0</v>
      </c>
      <c r="J69" s="474">
        <f>'A3'!J69</f>
        <v>0</v>
      </c>
      <c r="K69" s="474">
        <f>'A3'!K69</f>
        <v>0</v>
      </c>
      <c r="L69" s="474">
        <f>'A3'!L69</f>
        <v>0</v>
      </c>
      <c r="M69" s="474">
        <f>'A3'!M69</f>
        <v>146362.27462588003</v>
      </c>
      <c r="N69" s="26"/>
      <c r="P69" s="42"/>
    </row>
    <row r="70" spans="1:22" s="14" customFormat="1" ht="18" customHeight="1">
      <c r="A70" s="30"/>
      <c r="B70" s="31" t="s">
        <v>342</v>
      </c>
      <c r="C70" s="31"/>
      <c r="D70" s="474">
        <f>'A3'!D70</f>
        <v>0</v>
      </c>
      <c r="E70" s="474">
        <f>'A3'!E70</f>
        <v>0</v>
      </c>
      <c r="F70" s="474">
        <f>'A3'!F70</f>
        <v>0</v>
      </c>
      <c r="G70" s="474">
        <f>'A3'!G70</f>
        <v>0</v>
      </c>
      <c r="H70" s="474">
        <f>'A3'!H70</f>
        <v>0</v>
      </c>
      <c r="I70" s="474">
        <f>'A3'!I70</f>
        <v>0</v>
      </c>
      <c r="J70" s="474">
        <f>'A3'!J70</f>
        <v>0</v>
      </c>
      <c r="K70" s="474">
        <f>'A3'!K70</f>
        <v>0</v>
      </c>
      <c r="L70" s="474">
        <f>'A3'!L70</f>
        <v>0</v>
      </c>
      <c r="M70" s="474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4">
        <f>'A3'!D71</f>
        <v>190.01704113</v>
      </c>
      <c r="E71" s="474">
        <f>'A3'!E71</f>
        <v>1043.5348576000001</v>
      </c>
      <c r="F71" s="474">
        <f>'A3'!F71</f>
        <v>8851.085301799998</v>
      </c>
      <c r="G71" s="474">
        <f>'A3'!G71</f>
        <v>1.30489831</v>
      </c>
      <c r="H71" s="474">
        <f>'A3'!H71</f>
        <v>3.8472872699999998</v>
      </c>
      <c r="I71" s="474">
        <f>'A3'!I71</f>
        <v>0</v>
      </c>
      <c r="J71" s="474">
        <f>'A3'!J71</f>
        <v>393.36998791999991</v>
      </c>
      <c r="K71" s="474">
        <f>'A3'!K71</f>
        <v>10483.15937403</v>
      </c>
      <c r="L71" s="474">
        <f>'A3'!L71</f>
        <v>846.17288368500033</v>
      </c>
      <c r="M71" s="474">
        <f>'A3'!M71</f>
        <v>651225.11440183525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189.52281517999987</v>
      </c>
      <c r="E73" s="396">
        <f>'A3'!E73</f>
        <v>1043.4478903500003</v>
      </c>
      <c r="F73" s="396">
        <f>'A3'!F73</f>
        <v>8575.458339290004</v>
      </c>
      <c r="G73" s="396">
        <f>'A3'!G73</f>
        <v>1.30489831</v>
      </c>
      <c r="H73" s="396">
        <f>'A3'!H73</f>
        <v>3.8472872699999998</v>
      </c>
      <c r="I73" s="396">
        <f>'A3'!I73</f>
        <v>0</v>
      </c>
      <c r="J73" s="396">
        <f>'A3'!J73</f>
        <v>282.85399232999987</v>
      </c>
      <c r="K73" s="396">
        <f>'A3'!K73</f>
        <v>10096.435222730004</v>
      </c>
      <c r="L73" s="396">
        <f>'A3'!L73</f>
        <v>630.15988738000124</v>
      </c>
      <c r="M73" s="396">
        <f>'A3'!M73</f>
        <v>636750.62470724352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0.49422595000000002</v>
      </c>
      <c r="E74" s="396">
        <f>'A3'!E74</f>
        <v>8.696725000000001E-2</v>
      </c>
      <c r="F74" s="396">
        <f>'A3'!F74</f>
        <v>275.62696251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110.51599559</v>
      </c>
      <c r="K74" s="396">
        <f>'A3'!K74</f>
        <v>386.72415129999996</v>
      </c>
      <c r="L74" s="396">
        <f>'A3'!L74</f>
        <v>213.68461092999999</v>
      </c>
      <c r="M74" s="396">
        <f>'A3'!M74</f>
        <v>14309.628358869995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2.3283853749999999</v>
      </c>
      <c r="M75" s="440">
        <f>'A3'!M75</f>
        <v>164.861335725</v>
      </c>
      <c r="N75" s="26"/>
      <c r="O75" s="42"/>
      <c r="P75" s="42"/>
      <c r="Q75" s="44"/>
      <c r="R75" s="44"/>
    </row>
    <row r="76" spans="1:22" s="14" customFormat="1" ht="15" customHeight="1">
      <c r="A76" s="714" t="s">
        <v>218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N76" s="26"/>
      <c r="O76" s="44"/>
      <c r="P76" s="44"/>
    </row>
    <row r="77" spans="1:22" s="14" customFormat="1" ht="14.25">
      <c r="A77" s="714" t="s">
        <v>219</v>
      </c>
      <c r="B77" s="715"/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26"/>
      <c r="O77" s="44"/>
      <c r="P77" s="44"/>
    </row>
    <row r="78" spans="1:22" s="14" customFormat="1" ht="14.25" hidden="1">
      <c r="A78" s="714" t="s">
        <v>220</v>
      </c>
      <c r="B78" s="715"/>
      <c r="C78" s="715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N78" s="26"/>
      <c r="O78" s="44"/>
      <c r="P78" s="44"/>
    </row>
    <row r="79" spans="1:22" s="14" customFormat="1" ht="18" hidden="1" customHeight="1">
      <c r="A79" s="714" t="s">
        <v>221</v>
      </c>
      <c r="B79" s="715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26"/>
      <c r="O79" s="44"/>
      <c r="P79" s="44"/>
      <c r="V79" s="26"/>
    </row>
    <row r="80" spans="1:22" s="44" customFormat="1" ht="18" hidden="1" customHeight="1">
      <c r="A80" s="714" t="s">
        <v>222</v>
      </c>
      <c r="B80" s="715"/>
      <c r="C80" s="715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O80" s="40"/>
      <c r="P80" s="40"/>
      <c r="T80" s="45"/>
    </row>
    <row r="81" spans="1:20" s="44" customFormat="1" ht="18" hidden="1" customHeight="1">
      <c r="A81" s="714" t="s">
        <v>223</v>
      </c>
      <c r="B81" s="715"/>
      <c r="C81" s="715"/>
      <c r="D81" s="715"/>
      <c r="E81" s="715"/>
      <c r="F81" s="715"/>
      <c r="G81" s="715"/>
      <c r="H81" s="715"/>
      <c r="I81" s="715"/>
      <c r="J81" s="715"/>
      <c r="K81" s="715"/>
      <c r="L81" s="715"/>
      <c r="M81" s="715"/>
      <c r="O81" s="42"/>
      <c r="P81" s="42"/>
      <c r="T81" s="45"/>
    </row>
    <row r="82" spans="1:20" s="40" customFormat="1" ht="13.5" hidden="1" customHeight="1">
      <c r="A82" s="714" t="s">
        <v>224</v>
      </c>
      <c r="B82" s="714"/>
      <c r="C82" s="714"/>
      <c r="D82" s="714"/>
      <c r="E82" s="714"/>
      <c r="F82" s="714"/>
      <c r="G82" s="714"/>
      <c r="H82" s="714"/>
      <c r="I82" s="714"/>
      <c r="J82" s="714"/>
      <c r="K82" s="714"/>
      <c r="L82" s="714"/>
      <c r="M82" s="714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724" t="s">
        <v>225</v>
      </c>
      <c r="E9" s="725"/>
      <c r="F9" s="725"/>
      <c r="G9" s="725"/>
      <c r="H9" s="725"/>
      <c r="I9" s="725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25"/>
      <c r="AN9" s="725"/>
      <c r="AO9" s="725"/>
      <c r="AP9" s="725"/>
      <c r="AQ9" s="725"/>
      <c r="AR9" s="726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5"/>
      <c r="B13" s="28" t="s">
        <v>339</v>
      </c>
      <c r="C13" s="75"/>
      <c r="D13" s="473">
        <f>'A4'!D13</f>
        <v>0</v>
      </c>
      <c r="E13" s="473">
        <f>'A4'!E13</f>
        <v>0</v>
      </c>
      <c r="F13" s="473">
        <f>'A4'!F13</f>
        <v>0</v>
      </c>
      <c r="G13" s="473">
        <f>'A4'!G13</f>
        <v>0</v>
      </c>
      <c r="H13" s="473">
        <f>'A4'!H13</f>
        <v>0</v>
      </c>
      <c r="I13" s="473">
        <f>'A4'!I13</f>
        <v>0</v>
      </c>
      <c r="J13" s="473">
        <f>'A4'!J13</f>
        <v>0</v>
      </c>
      <c r="K13" s="473">
        <f>'A4'!K13</f>
        <v>0</v>
      </c>
      <c r="L13" s="473">
        <f>'A4'!L13</f>
        <v>36.80556112</v>
      </c>
      <c r="M13" s="473">
        <f>'A4'!M13</f>
        <v>0</v>
      </c>
      <c r="N13" s="473">
        <f>'A4'!N13</f>
        <v>58.50679911000001</v>
      </c>
      <c r="O13" s="473">
        <f>'A4'!O13</f>
        <v>77.389561209999997</v>
      </c>
      <c r="P13" s="473">
        <f>'A4'!P13</f>
        <v>0</v>
      </c>
      <c r="Q13" s="473">
        <f>'A4'!Q13</f>
        <v>0</v>
      </c>
      <c r="R13" s="473">
        <f>'A4'!R13</f>
        <v>17.853875649999999</v>
      </c>
      <c r="S13" s="473">
        <f>'A4'!S13</f>
        <v>11.468062459999999</v>
      </c>
      <c r="T13" s="473">
        <f>'A4'!T13</f>
        <v>0</v>
      </c>
      <c r="U13" s="473">
        <f>'A4'!U13</f>
        <v>2.2154E-2</v>
      </c>
      <c r="V13" s="473">
        <f>'A4'!V13</f>
        <v>0.13381303</v>
      </c>
      <c r="W13" s="473">
        <f>'A4'!W13</f>
        <v>0</v>
      </c>
      <c r="X13" s="473">
        <f>'A4'!X13</f>
        <v>0</v>
      </c>
      <c r="Y13" s="473">
        <f>'A4'!Y13</f>
        <v>0.37923514999999997</v>
      </c>
      <c r="Z13" s="473">
        <f>'A4'!Z13</f>
        <v>1.32106659</v>
      </c>
      <c r="AA13" s="473">
        <f>'A4'!AA13</f>
        <v>0</v>
      </c>
      <c r="AB13" s="473">
        <f>'A4'!AB13</f>
        <v>3.336E-3</v>
      </c>
      <c r="AC13" s="473">
        <f>'A4'!AC13</f>
        <v>85.655583350000001</v>
      </c>
      <c r="AD13" s="473">
        <f>'A4'!AD13</f>
        <v>64.826363810000004</v>
      </c>
      <c r="AE13" s="473">
        <f>'A4'!AE13</f>
        <v>0</v>
      </c>
      <c r="AF13" s="473">
        <f>'A4'!AF13</f>
        <v>0</v>
      </c>
      <c r="AG13" s="473">
        <f>'A4'!AG13</f>
        <v>46.328534740000009</v>
      </c>
      <c r="AH13" s="473">
        <f>'A4'!AH13</f>
        <v>0</v>
      </c>
      <c r="AI13" s="473">
        <f>'A4'!AI13</f>
        <v>0</v>
      </c>
      <c r="AJ13" s="473">
        <f>'A4'!AJ13</f>
        <v>0</v>
      </c>
      <c r="AK13" s="473">
        <f>'A4'!AK13</f>
        <v>0</v>
      </c>
      <c r="AL13" s="473">
        <f>'A4'!AL13</f>
        <v>24.246497300000001</v>
      </c>
      <c r="AM13" s="473">
        <f>'A4'!AM13</f>
        <v>0</v>
      </c>
      <c r="AN13" s="473">
        <f>'A4'!AN13</f>
        <v>0</v>
      </c>
      <c r="AO13" s="473">
        <f>'A4'!AO13</f>
        <v>0</v>
      </c>
      <c r="AP13" s="473">
        <f>'A4'!AP13</f>
        <v>0</v>
      </c>
      <c r="AQ13" s="473">
        <f>'A4'!AQ13</f>
        <v>32.222874449999999</v>
      </c>
      <c r="AR13" s="473">
        <f>'A4'!AR13</f>
        <v>550.60235686999999</v>
      </c>
    </row>
    <row r="14" spans="1:45" s="14" customFormat="1" ht="18" customHeight="1">
      <c r="A14" s="77"/>
      <c r="B14" s="12" t="s">
        <v>333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9.0184931100000014</v>
      </c>
      <c r="M14" s="396">
        <f>'A4'!M14</f>
        <v>0</v>
      </c>
      <c r="N14" s="396">
        <f>'A4'!N14</f>
        <v>15.429735560000005</v>
      </c>
      <c r="O14" s="396">
        <f>'A4'!O14</f>
        <v>2.32656222</v>
      </c>
      <c r="P14" s="396">
        <f>'A4'!P14</f>
        <v>0</v>
      </c>
      <c r="Q14" s="396">
        <f>'A4'!Q14</f>
        <v>0</v>
      </c>
      <c r="R14" s="396">
        <f>'A4'!R14</f>
        <v>8.3825648399999988</v>
      </c>
      <c r="S14" s="396">
        <f>'A4'!S14</f>
        <v>0.79678391999999998</v>
      </c>
      <c r="T14" s="396">
        <f>'A4'!T14</f>
        <v>0</v>
      </c>
      <c r="U14" s="396">
        <f>'A4'!U14</f>
        <v>0</v>
      </c>
      <c r="V14" s="396">
        <f>'A4'!V14</f>
        <v>0.13381303</v>
      </c>
      <c r="W14" s="396">
        <f>'A4'!W14</f>
        <v>0</v>
      </c>
      <c r="X14" s="396">
        <f>'A4'!X14</f>
        <v>0</v>
      </c>
      <c r="Y14" s="396">
        <f>'A4'!Y14</f>
        <v>0.37923514999999997</v>
      </c>
      <c r="Z14" s="396">
        <f>'A4'!Z14</f>
        <v>0.47579100000000002</v>
      </c>
      <c r="AA14" s="396">
        <f>'A4'!AA14</f>
        <v>0</v>
      </c>
      <c r="AB14" s="396">
        <f>'A4'!AB14</f>
        <v>0</v>
      </c>
      <c r="AC14" s="396">
        <f>'A4'!AC14</f>
        <v>23.128959409999997</v>
      </c>
      <c r="AD14" s="396">
        <f>'A4'!AD14</f>
        <v>25.044115340000001</v>
      </c>
      <c r="AE14" s="396">
        <f>'A4'!AE14</f>
        <v>0</v>
      </c>
      <c r="AF14" s="396">
        <f>'A4'!AF14</f>
        <v>0</v>
      </c>
      <c r="AG14" s="396">
        <f>'A4'!AG14</f>
        <v>23.814630460000004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21.634665650000002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30.202253429999999</v>
      </c>
      <c r="AR14" s="396">
        <f>'A4'!AR14</f>
        <v>49.624704080000001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0.52766735999999992</v>
      </c>
      <c r="M15" s="396">
        <f>'A4'!M15</f>
        <v>0</v>
      </c>
      <c r="N15" s="396">
        <f>'A4'!N15</f>
        <v>8.151129E-2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0.47579100000000002</v>
      </c>
      <c r="AA15" s="396">
        <f>'A4'!AA15</f>
        <v>0</v>
      </c>
      <c r="AB15" s="396">
        <f>'A4'!AB15</f>
        <v>0</v>
      </c>
      <c r="AC15" s="396">
        <f>'A4'!AC15</f>
        <v>0</v>
      </c>
      <c r="AD15" s="396">
        <f>'A4'!AD15</f>
        <v>10.642339100000003</v>
      </c>
      <c r="AE15" s="396">
        <f>'A4'!AE15</f>
        <v>0</v>
      </c>
      <c r="AF15" s="396">
        <f>'A4'!AF15</f>
        <v>0</v>
      </c>
      <c r="AG15" s="396">
        <f>'A4'!AG15</f>
        <v>0.62697774000000006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46.3814013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8.4908257500000008</v>
      </c>
      <c r="M16" s="396">
        <f>'A4'!M16</f>
        <v>0</v>
      </c>
      <c r="N16" s="396">
        <f>'A4'!N16</f>
        <v>15.348224270000005</v>
      </c>
      <c r="O16" s="396">
        <f>'A4'!O16</f>
        <v>2.32656222</v>
      </c>
      <c r="P16" s="396">
        <f>'A4'!P16</f>
        <v>0</v>
      </c>
      <c r="Q16" s="396">
        <f>'A4'!Q16</f>
        <v>0</v>
      </c>
      <c r="R16" s="396">
        <f>'A4'!R16</f>
        <v>8.3825648399999988</v>
      </c>
      <c r="S16" s="396">
        <f>'A4'!S16</f>
        <v>0.79678391999999998</v>
      </c>
      <c r="T16" s="396">
        <f>'A4'!T16</f>
        <v>0</v>
      </c>
      <c r="U16" s="396">
        <f>'A4'!U16</f>
        <v>0</v>
      </c>
      <c r="V16" s="396">
        <f>'A4'!V16</f>
        <v>0.13381303</v>
      </c>
      <c r="W16" s="396">
        <f>'A4'!W16</f>
        <v>0</v>
      </c>
      <c r="X16" s="396">
        <f>'A4'!X16</f>
        <v>0</v>
      </c>
      <c r="Y16" s="396">
        <f>'A4'!Y16</f>
        <v>0.37923514999999997</v>
      </c>
      <c r="Z16" s="396">
        <f>'A4'!Z16</f>
        <v>0</v>
      </c>
      <c r="AA16" s="396">
        <f>'A4'!AA16</f>
        <v>0</v>
      </c>
      <c r="AB16" s="396">
        <f>'A4'!AB16</f>
        <v>0</v>
      </c>
      <c r="AC16" s="396">
        <f>'A4'!AC16</f>
        <v>23.128959409999997</v>
      </c>
      <c r="AD16" s="396">
        <f>'A4'!AD16</f>
        <v>14.401776239999998</v>
      </c>
      <c r="AE16" s="396">
        <f>'A4'!AE16</f>
        <v>0</v>
      </c>
      <c r="AF16" s="396">
        <f>'A4'!AF16</f>
        <v>0</v>
      </c>
      <c r="AG16" s="396">
        <f>'A4'!AG16</f>
        <v>23.187652720000003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21.634665650000002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30.202253429999999</v>
      </c>
      <c r="AR16" s="396">
        <f>'A4'!AR16</f>
        <v>3.2433027800000005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6.3918311499999998</v>
      </c>
      <c r="M17" s="396">
        <f>'A4'!M17</f>
        <v>0</v>
      </c>
      <c r="N17" s="396">
        <f>'A4'!N17</f>
        <v>37.931381800000004</v>
      </c>
      <c r="O17" s="396">
        <f>'A4'!O17</f>
        <v>0.47384217000000001</v>
      </c>
      <c r="P17" s="396">
        <f>'A4'!P17</f>
        <v>0</v>
      </c>
      <c r="Q17" s="396">
        <f>'A4'!Q17</f>
        <v>0</v>
      </c>
      <c r="R17" s="396">
        <f>'A4'!R17</f>
        <v>0.8</v>
      </c>
      <c r="S17" s="396">
        <f>'A4'!S17</f>
        <v>10.03631536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0.84527558999999997</v>
      </c>
      <c r="AA17" s="396">
        <f>'A4'!AA17</f>
        <v>0</v>
      </c>
      <c r="AB17" s="396">
        <f>'A4'!AB17</f>
        <v>0</v>
      </c>
      <c r="AC17" s="396">
        <f>'A4'!AC17</f>
        <v>42.936959810000005</v>
      </c>
      <c r="AD17" s="396">
        <f>'A4'!AD17</f>
        <v>11.221436240000001</v>
      </c>
      <c r="AE17" s="396">
        <f>'A4'!AE17</f>
        <v>0</v>
      </c>
      <c r="AF17" s="396">
        <f>'A4'!AF17</f>
        <v>0</v>
      </c>
      <c r="AG17" s="396">
        <f>'A4'!AG17</f>
        <v>2.7991060000000005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0.41201278999999996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0.11178048</v>
      </c>
      <c r="AR17" s="396">
        <f>'A4'!AR17</f>
        <v>473.53935223999997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2.55486755</v>
      </c>
      <c r="M18" s="396">
        <f>'A4'!M18</f>
        <v>0</v>
      </c>
      <c r="N18" s="396">
        <f>'A4'!N18</f>
        <v>1.7699E-3</v>
      </c>
      <c r="O18" s="396">
        <f>'A4'!O18</f>
        <v>0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0.66165848000000005</v>
      </c>
      <c r="AD18" s="396">
        <f>'A4'!AD18</f>
        <v>2.3223773099999998</v>
      </c>
      <c r="AE18" s="396">
        <f>'A4'!AE18</f>
        <v>0</v>
      </c>
      <c r="AF18" s="396">
        <f>'A4'!AF18</f>
        <v>0</v>
      </c>
      <c r="AG18" s="396">
        <f>'A4'!AG18</f>
        <v>0.27309546999999995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1.201441E-2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23.76248884000001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3.8369636000000003</v>
      </c>
      <c r="M19" s="396">
        <f>'A4'!M19</f>
        <v>0</v>
      </c>
      <c r="N19" s="396">
        <f>'A4'!N19</f>
        <v>37.929611900000005</v>
      </c>
      <c r="O19" s="396">
        <f>'A4'!O19</f>
        <v>0.47384217000000001</v>
      </c>
      <c r="P19" s="396">
        <f>'A4'!P19</f>
        <v>0</v>
      </c>
      <c r="Q19" s="396">
        <f>'A4'!Q19</f>
        <v>0</v>
      </c>
      <c r="R19" s="396">
        <f>'A4'!R19</f>
        <v>0.8</v>
      </c>
      <c r="S19" s="396">
        <f>'A4'!S19</f>
        <v>10.03631536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0.84527558999999997</v>
      </c>
      <c r="AA19" s="396">
        <f>'A4'!AA19</f>
        <v>0</v>
      </c>
      <c r="AB19" s="396">
        <f>'A4'!AB19</f>
        <v>0</v>
      </c>
      <c r="AC19" s="396">
        <f>'A4'!AC19</f>
        <v>42.275301330000005</v>
      </c>
      <c r="AD19" s="396">
        <f>'A4'!AD19</f>
        <v>8.8990589300000007</v>
      </c>
      <c r="AE19" s="396">
        <f>'A4'!AE19</f>
        <v>0</v>
      </c>
      <c r="AF19" s="396">
        <f>'A4'!AF19</f>
        <v>0</v>
      </c>
      <c r="AG19" s="396">
        <f>'A4'!AG19</f>
        <v>2.5260105300000006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0.39999837999999999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0.11178048</v>
      </c>
      <c r="AR19" s="396">
        <f>'A4'!AR19</f>
        <v>449.77686339999997</v>
      </c>
      <c r="AS19" s="121"/>
    </row>
    <row r="20" spans="1:50" s="14" customFormat="1" ht="18" customHeight="1">
      <c r="A20" s="77"/>
      <c r="B20" s="469" t="s">
        <v>330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0.29073552999999996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0.76570057999999996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1.8034210600000002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3.0067306000000005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2.7850700000000002E-3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5.0564700000000004E-3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0.29073552999999996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0.76570057999999996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1.8006359900000002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3.0016741300000005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329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21.395236859999997</v>
      </c>
      <c r="M23" s="396">
        <f>'A4'!M23</f>
        <v>0</v>
      </c>
      <c r="N23" s="396">
        <f>'A4'!N23</f>
        <v>5.1456817499999996</v>
      </c>
      <c r="O23" s="396">
        <f>'A4'!O23</f>
        <v>74.589156819999999</v>
      </c>
      <c r="P23" s="396">
        <f>'A4'!P23</f>
        <v>0</v>
      </c>
      <c r="Q23" s="396">
        <f>'A4'!Q23</f>
        <v>0</v>
      </c>
      <c r="R23" s="396">
        <f>'A4'!R23</f>
        <v>8.3805752799999986</v>
      </c>
      <c r="S23" s="396">
        <f>'A4'!S23</f>
        <v>0.63496318000000018</v>
      </c>
      <c r="T23" s="396">
        <f>'A4'!T23</f>
        <v>0</v>
      </c>
      <c r="U23" s="396">
        <f>'A4'!U23</f>
        <v>2.2154E-2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</v>
      </c>
      <c r="AA23" s="396">
        <f>'A4'!AA23</f>
        <v>0</v>
      </c>
      <c r="AB23" s="396">
        <f>'A4'!AB23</f>
        <v>3.336E-3</v>
      </c>
      <c r="AC23" s="396">
        <f>'A4'!AC23</f>
        <v>18.823963549999998</v>
      </c>
      <c r="AD23" s="396">
        <f>'A4'!AD23</f>
        <v>28.560812230000007</v>
      </c>
      <c r="AE23" s="396">
        <f>'A4'!AE23</f>
        <v>0</v>
      </c>
      <c r="AF23" s="396">
        <f>'A4'!AF23</f>
        <v>0</v>
      </c>
      <c r="AG23" s="396">
        <f>'A4'!AG23</f>
        <v>17.911377220000002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2.1998188599999997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1.9088405400000001</v>
      </c>
      <c r="AR23" s="396">
        <f>'A4'!AR23</f>
        <v>24.431569949999989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21.395236859999997</v>
      </c>
      <c r="M24" s="396">
        <f>'A4'!M24</f>
        <v>0</v>
      </c>
      <c r="N24" s="396">
        <f>'A4'!N24</f>
        <v>5.1107568499999996</v>
      </c>
      <c r="O24" s="396">
        <f>'A4'!O24</f>
        <v>74.546368180000002</v>
      </c>
      <c r="P24" s="396">
        <f>'A4'!P24</f>
        <v>0</v>
      </c>
      <c r="Q24" s="396">
        <f>'A4'!Q24</f>
        <v>0</v>
      </c>
      <c r="R24" s="396">
        <f>'A4'!R24</f>
        <v>8.3805752799999986</v>
      </c>
      <c r="S24" s="396">
        <f>'A4'!S24</f>
        <v>0.62386019000000015</v>
      </c>
      <c r="T24" s="396">
        <f>'A4'!T24</f>
        <v>0</v>
      </c>
      <c r="U24" s="396">
        <f>'A4'!U24</f>
        <v>2.2154E-2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3.336E-3</v>
      </c>
      <c r="AC24" s="396">
        <f>'A4'!AC24</f>
        <v>18.810805679999998</v>
      </c>
      <c r="AD24" s="396">
        <f>'A4'!AD24</f>
        <v>26.230199230000007</v>
      </c>
      <c r="AE24" s="396">
        <f>'A4'!AE24</f>
        <v>0</v>
      </c>
      <c r="AF24" s="396">
        <f>'A4'!AF24</f>
        <v>0</v>
      </c>
      <c r="AG24" s="396">
        <f>'A4'!AG24</f>
        <v>17.840329770000004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2.0004687099999998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1.9088405400000001</v>
      </c>
      <c r="AR24" s="396">
        <f>'A4'!AR24</f>
        <v>14.050603419999989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3.4924900000000002E-2</v>
      </c>
      <c r="O25" s="396">
        <f>'A4'!O25</f>
        <v>4.2788640000000003E-2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1.110299E-2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1.315787E-2</v>
      </c>
      <c r="AD25" s="396">
        <f>'A4'!AD25</f>
        <v>2.330613</v>
      </c>
      <c r="AE25" s="396">
        <f>'A4'!AE25</f>
        <v>0</v>
      </c>
      <c r="AF25" s="396">
        <f>'A4'!AF25</f>
        <v>0</v>
      </c>
      <c r="AG25" s="396">
        <f>'A4'!AG25</f>
        <v>7.1047449999999998E-2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0.19935014999999998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10.38096653</v>
      </c>
      <c r="AS25" s="14"/>
      <c r="AT25" s="14"/>
      <c r="AU25" s="14"/>
      <c r="AV25" s="14"/>
    </row>
    <row r="26" spans="1:50" s="476" customFormat="1" ht="18" customHeight="1">
      <c r="A26" s="475"/>
      <c r="B26" s="28" t="s">
        <v>340</v>
      </c>
      <c r="C26" s="75"/>
      <c r="D26" s="473">
        <f>'A4'!D26</f>
        <v>0</v>
      </c>
      <c r="E26" s="473">
        <f>'A4'!E26</f>
        <v>0</v>
      </c>
      <c r="F26" s="473">
        <f>'A4'!F26</f>
        <v>0</v>
      </c>
      <c r="G26" s="473">
        <f>'A4'!G26</f>
        <v>0</v>
      </c>
      <c r="H26" s="473">
        <f>'A4'!H26</f>
        <v>0</v>
      </c>
      <c r="I26" s="473">
        <f>'A4'!I26</f>
        <v>0</v>
      </c>
      <c r="J26" s="473">
        <f>'A4'!J26</f>
        <v>0</v>
      </c>
      <c r="K26" s="473">
        <f>'A4'!K26</f>
        <v>0</v>
      </c>
      <c r="L26" s="473">
        <f>'A4'!L26</f>
        <v>23.019872060000001</v>
      </c>
      <c r="M26" s="473">
        <f>'A4'!M26</f>
        <v>0</v>
      </c>
      <c r="N26" s="473">
        <f>'A4'!N26</f>
        <v>0</v>
      </c>
      <c r="O26" s="473">
        <f>'A4'!O26</f>
        <v>0</v>
      </c>
      <c r="P26" s="473">
        <f>'A4'!P26</f>
        <v>0</v>
      </c>
      <c r="Q26" s="473">
        <f>'A4'!Q26</f>
        <v>0</v>
      </c>
      <c r="R26" s="473">
        <f>'A4'!R26</f>
        <v>0</v>
      </c>
      <c r="S26" s="473">
        <f>'A4'!S26</f>
        <v>0</v>
      </c>
      <c r="T26" s="473">
        <f>'A4'!T26</f>
        <v>0</v>
      </c>
      <c r="U26" s="473">
        <f>'A4'!U26</f>
        <v>0</v>
      </c>
      <c r="V26" s="473">
        <f>'A4'!V26</f>
        <v>0</v>
      </c>
      <c r="W26" s="473">
        <f>'A4'!W26</f>
        <v>0</v>
      </c>
      <c r="X26" s="473">
        <f>'A4'!X26</f>
        <v>0</v>
      </c>
      <c r="Y26" s="473">
        <f>'A4'!Y26</f>
        <v>0</v>
      </c>
      <c r="Z26" s="473">
        <f>'A4'!Z26</f>
        <v>0</v>
      </c>
      <c r="AA26" s="473">
        <f>'A4'!AA26</f>
        <v>0</v>
      </c>
      <c r="AB26" s="473">
        <f>'A4'!AB26</f>
        <v>0</v>
      </c>
      <c r="AC26" s="473">
        <f>'A4'!AC26</f>
        <v>0</v>
      </c>
      <c r="AD26" s="473">
        <f>'A4'!AD26</f>
        <v>0</v>
      </c>
      <c r="AE26" s="473">
        <f>'A4'!AE26</f>
        <v>0</v>
      </c>
      <c r="AF26" s="473">
        <f>'A4'!AF26</f>
        <v>0</v>
      </c>
      <c r="AG26" s="473">
        <f>'A4'!AG26</f>
        <v>0</v>
      </c>
      <c r="AH26" s="473">
        <f>'A4'!AH26</f>
        <v>0</v>
      </c>
      <c r="AI26" s="473">
        <f>'A4'!AI26</f>
        <v>0</v>
      </c>
      <c r="AJ26" s="473">
        <f>'A4'!AJ26</f>
        <v>0</v>
      </c>
      <c r="AK26" s="473">
        <f>'A4'!AK26</f>
        <v>0</v>
      </c>
      <c r="AL26" s="473">
        <f>'A4'!AL26</f>
        <v>0</v>
      </c>
      <c r="AM26" s="473">
        <f>'A4'!AM26</f>
        <v>0</v>
      </c>
      <c r="AN26" s="473">
        <f>'A4'!AN26</f>
        <v>0</v>
      </c>
      <c r="AO26" s="473">
        <f>'A4'!AO26</f>
        <v>0</v>
      </c>
      <c r="AP26" s="473">
        <f>'A4'!AP26</f>
        <v>0</v>
      </c>
      <c r="AQ26" s="473">
        <f>'A4'!AQ26</f>
        <v>0</v>
      </c>
      <c r="AR26" s="473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341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23.019872060000001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342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59.825433180000005</v>
      </c>
      <c r="M29" s="396">
        <f>'A4'!M29</f>
        <v>0</v>
      </c>
      <c r="N29" s="396">
        <f>'A4'!N29</f>
        <v>58.50679911000001</v>
      </c>
      <c r="O29" s="396">
        <f>'A4'!O29</f>
        <v>77.389561209999997</v>
      </c>
      <c r="P29" s="396">
        <f>'A4'!P29</f>
        <v>0</v>
      </c>
      <c r="Q29" s="396">
        <f>'A4'!Q29</f>
        <v>0</v>
      </c>
      <c r="R29" s="396">
        <f>'A4'!R29</f>
        <v>17.853875649999999</v>
      </c>
      <c r="S29" s="396">
        <f>'A4'!S29</f>
        <v>11.468062459999999</v>
      </c>
      <c r="T29" s="396">
        <f>'A4'!T29</f>
        <v>0</v>
      </c>
      <c r="U29" s="396">
        <f>'A4'!U29</f>
        <v>2.2154E-2</v>
      </c>
      <c r="V29" s="396">
        <f>'A4'!V29</f>
        <v>0.13381303</v>
      </c>
      <c r="W29" s="396">
        <f>'A4'!W29</f>
        <v>0</v>
      </c>
      <c r="X29" s="396">
        <f>'A4'!X29</f>
        <v>0</v>
      </c>
      <c r="Y29" s="396">
        <f>'A4'!Y29</f>
        <v>0.37923514999999997</v>
      </c>
      <c r="Z29" s="396">
        <f>'A4'!Z29</f>
        <v>1.32106659</v>
      </c>
      <c r="AA29" s="396">
        <f>'A4'!AA29</f>
        <v>0</v>
      </c>
      <c r="AB29" s="396">
        <f>'A4'!AB29</f>
        <v>3.336E-3</v>
      </c>
      <c r="AC29" s="396">
        <f>'A4'!AC29</f>
        <v>85.655583350000001</v>
      </c>
      <c r="AD29" s="396">
        <f>'A4'!AD29</f>
        <v>64.826363810000004</v>
      </c>
      <c r="AE29" s="396">
        <f>'A4'!AE29</f>
        <v>0</v>
      </c>
      <c r="AF29" s="396">
        <f>'A4'!AF29</f>
        <v>0</v>
      </c>
      <c r="AG29" s="396">
        <f>'A4'!AG29</f>
        <v>46.328534740000009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24.246497300000001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32.222874449999999</v>
      </c>
      <c r="AR29" s="396">
        <f>'A4'!AR29</f>
        <v>550.60235686999999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339</v>
      </c>
      <c r="C32" s="75"/>
      <c r="D32" s="473">
        <f>'A4'!D32</f>
        <v>0</v>
      </c>
      <c r="E32" s="473">
        <f>'A4'!E32</f>
        <v>0</v>
      </c>
      <c r="F32" s="473">
        <f>'A4'!F32</f>
        <v>0</v>
      </c>
      <c r="G32" s="473">
        <f>'A4'!G32</f>
        <v>0</v>
      </c>
      <c r="H32" s="473">
        <f>'A4'!H32</f>
        <v>0</v>
      </c>
      <c r="I32" s="473">
        <f>'A4'!I32</f>
        <v>0</v>
      </c>
      <c r="J32" s="473">
        <f>'A4'!J32</f>
        <v>0</v>
      </c>
      <c r="K32" s="473">
        <f>'A4'!K32</f>
        <v>0</v>
      </c>
      <c r="L32" s="473">
        <f>'A4'!L32</f>
        <v>115.53862122000001</v>
      </c>
      <c r="M32" s="473">
        <f>'A4'!M32</f>
        <v>0</v>
      </c>
      <c r="N32" s="473">
        <f>'A4'!N32</f>
        <v>1.0687679699999999</v>
      </c>
      <c r="O32" s="473">
        <f>'A4'!O32</f>
        <v>0</v>
      </c>
      <c r="P32" s="473">
        <f>'A4'!P32</f>
        <v>0</v>
      </c>
      <c r="Q32" s="473">
        <f>'A4'!Q32</f>
        <v>0</v>
      </c>
      <c r="R32" s="473">
        <f>'A4'!R32</f>
        <v>0</v>
      </c>
      <c r="S32" s="473">
        <f>'A4'!S32</f>
        <v>0</v>
      </c>
      <c r="T32" s="473">
        <f>'A4'!T32</f>
        <v>0</v>
      </c>
      <c r="U32" s="473">
        <f>'A4'!U32</f>
        <v>0</v>
      </c>
      <c r="V32" s="473">
        <f>'A4'!V32</f>
        <v>9.8117800000000008E-3</v>
      </c>
      <c r="W32" s="473">
        <f>'A4'!W32</f>
        <v>0</v>
      </c>
      <c r="X32" s="473">
        <f>'A4'!X32</f>
        <v>0</v>
      </c>
      <c r="Y32" s="473">
        <f>'A4'!Y32</f>
        <v>0</v>
      </c>
      <c r="Z32" s="473">
        <f>'A4'!Z32</f>
        <v>0</v>
      </c>
      <c r="AA32" s="473">
        <f>'A4'!AA32</f>
        <v>0</v>
      </c>
      <c r="AB32" s="473">
        <f>'A4'!AB32</f>
        <v>0</v>
      </c>
      <c r="AC32" s="473">
        <f>'A4'!AC32</f>
        <v>1.7835242400000002</v>
      </c>
      <c r="AD32" s="473">
        <f>'A4'!AD32</f>
        <v>9.6957981000000011</v>
      </c>
      <c r="AE32" s="473">
        <f>'A4'!AE32</f>
        <v>0</v>
      </c>
      <c r="AF32" s="473">
        <f>'A4'!AF32</f>
        <v>0</v>
      </c>
      <c r="AG32" s="473">
        <f>'A4'!AG32</f>
        <v>0</v>
      </c>
      <c r="AH32" s="473">
        <f>'A4'!AH32</f>
        <v>0</v>
      </c>
      <c r="AI32" s="473">
        <f>'A4'!AI32</f>
        <v>0</v>
      </c>
      <c r="AJ32" s="473">
        <f>'A4'!AJ32</f>
        <v>0</v>
      </c>
      <c r="AK32" s="473">
        <f>'A4'!AK32</f>
        <v>0</v>
      </c>
      <c r="AL32" s="473">
        <f>'A4'!AL32</f>
        <v>0</v>
      </c>
      <c r="AM32" s="473">
        <f>'A4'!AM32</f>
        <v>0</v>
      </c>
      <c r="AN32" s="473">
        <f>'A4'!AN32</f>
        <v>0</v>
      </c>
      <c r="AO32" s="473">
        <f>'A4'!AO32</f>
        <v>0</v>
      </c>
      <c r="AP32" s="473">
        <f>'A4'!AP32</f>
        <v>0</v>
      </c>
      <c r="AQ32" s="473">
        <f>'A4'!AQ32</f>
        <v>0</v>
      </c>
      <c r="AR32" s="473">
        <f>'A4'!AR32</f>
        <v>37.61923445</v>
      </c>
    </row>
    <row r="33" spans="1:67" s="26" customFormat="1" ht="18" customHeight="1">
      <c r="A33" s="74"/>
      <c r="B33" s="12" t="s">
        <v>333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45.446560670000004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9.8117800000000008E-3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1.5818707200000002</v>
      </c>
      <c r="AD33" s="396">
        <f>'A4'!AD33</f>
        <v>5.1457225200000014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5.1455043399999996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0.1001016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0.50535300000000005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45.346459070000002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9.8117800000000008E-3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1.5818707200000002</v>
      </c>
      <c r="AD35" s="396">
        <f>'A4'!AD35</f>
        <v>4.640369520000001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5.1455043399999996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70.092060549999999</v>
      </c>
      <c r="M36" s="396">
        <f>'A4'!M36</f>
        <v>0</v>
      </c>
      <c r="N36" s="396">
        <f>'A4'!N36</f>
        <v>1.0687679699999999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0.20165351999999998</v>
      </c>
      <c r="AD36" s="396">
        <f>'A4'!AD36</f>
        <v>3.9142645799999993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19.44278027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0.20165351999999998</v>
      </c>
      <c r="AD37" s="396">
        <f>'A4'!AD37</f>
        <v>2.1279895699999996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70.092060549999999</v>
      </c>
      <c r="M38" s="396">
        <f>'A4'!M38</f>
        <v>0</v>
      </c>
      <c r="N38" s="396">
        <f>'A4'!N38</f>
        <v>1.0687679699999999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1.7862750099999998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19.44278027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330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329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0.63581100000000013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13.030949840000002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0.61952400000000007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7.4368602300000006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1.6286999999999999E-2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5.5940896100000002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340</v>
      </c>
      <c r="C45" s="75"/>
      <c r="D45" s="473">
        <f>'A4'!D45</f>
        <v>0</v>
      </c>
      <c r="E45" s="473">
        <f>'A4'!E45</f>
        <v>0</v>
      </c>
      <c r="F45" s="473">
        <f>'A4'!F45</f>
        <v>0</v>
      </c>
      <c r="G45" s="473">
        <f>'A4'!G45</f>
        <v>0</v>
      </c>
      <c r="H45" s="473">
        <f>'A4'!H45</f>
        <v>0</v>
      </c>
      <c r="I45" s="473">
        <f>'A4'!I45</f>
        <v>0</v>
      </c>
      <c r="J45" s="473">
        <f>'A4'!J45</f>
        <v>0</v>
      </c>
      <c r="K45" s="473">
        <f>'A4'!K45</f>
        <v>0</v>
      </c>
      <c r="L45" s="473">
        <f>'A4'!L45</f>
        <v>0</v>
      </c>
      <c r="M45" s="473">
        <f>'A4'!M45</f>
        <v>0</v>
      </c>
      <c r="N45" s="473">
        <f>'A4'!N45</f>
        <v>0</v>
      </c>
      <c r="O45" s="473">
        <f>'A4'!O45</f>
        <v>0</v>
      </c>
      <c r="P45" s="473">
        <f>'A4'!P45</f>
        <v>0</v>
      </c>
      <c r="Q45" s="473">
        <f>'A4'!Q45</f>
        <v>0</v>
      </c>
      <c r="R45" s="473">
        <f>'A4'!R45</f>
        <v>0</v>
      </c>
      <c r="S45" s="473">
        <f>'A4'!S45</f>
        <v>0</v>
      </c>
      <c r="T45" s="473">
        <f>'A4'!T45</f>
        <v>0</v>
      </c>
      <c r="U45" s="473">
        <f>'A4'!U45</f>
        <v>0</v>
      </c>
      <c r="V45" s="473">
        <f>'A4'!V45</f>
        <v>0</v>
      </c>
      <c r="W45" s="473">
        <f>'A4'!W45</f>
        <v>0</v>
      </c>
      <c r="X45" s="473">
        <f>'A4'!X45</f>
        <v>0</v>
      </c>
      <c r="Y45" s="473">
        <f>'A4'!Y45</f>
        <v>0</v>
      </c>
      <c r="Z45" s="473">
        <f>'A4'!Z45</f>
        <v>0</v>
      </c>
      <c r="AA45" s="473">
        <f>'A4'!AA45</f>
        <v>0</v>
      </c>
      <c r="AB45" s="473">
        <f>'A4'!AB45</f>
        <v>0</v>
      </c>
      <c r="AC45" s="473">
        <f>'A4'!AC45</f>
        <v>0</v>
      </c>
      <c r="AD45" s="473">
        <f>'A4'!AD45</f>
        <v>0</v>
      </c>
      <c r="AE45" s="473">
        <f>'A4'!AE45</f>
        <v>0</v>
      </c>
      <c r="AF45" s="473">
        <f>'A4'!AF45</f>
        <v>0</v>
      </c>
      <c r="AG45" s="473">
        <f>'A4'!AG45</f>
        <v>0</v>
      </c>
      <c r="AH45" s="473">
        <f>'A4'!AH45</f>
        <v>0</v>
      </c>
      <c r="AI45" s="473">
        <f>'A4'!AI45</f>
        <v>0</v>
      </c>
      <c r="AJ45" s="473">
        <f>'A4'!AJ45</f>
        <v>0</v>
      </c>
      <c r="AK45" s="473">
        <f>'A4'!AK45</f>
        <v>0</v>
      </c>
      <c r="AL45" s="473">
        <f>'A4'!AL45</f>
        <v>0</v>
      </c>
      <c r="AM45" s="473">
        <f>'A4'!AM45</f>
        <v>0</v>
      </c>
      <c r="AN45" s="473">
        <f>'A4'!AN45</f>
        <v>0</v>
      </c>
      <c r="AO45" s="473">
        <f>'A4'!AO45</f>
        <v>0</v>
      </c>
      <c r="AP45" s="473">
        <f>'A4'!AP45</f>
        <v>0</v>
      </c>
      <c r="AQ45" s="473">
        <f>'A4'!AQ45</f>
        <v>0</v>
      </c>
      <c r="AR45" s="473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341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342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115.53862122000001</v>
      </c>
      <c r="M48" s="396">
        <f>'A4'!M48</f>
        <v>0</v>
      </c>
      <c r="N48" s="396">
        <f>'A4'!N48</f>
        <v>1.0687679699999999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9.8117800000000008E-3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1.7835242400000002</v>
      </c>
      <c r="AD48" s="396">
        <f>'A4'!AD48</f>
        <v>9.6957981000000011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37.61923445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0.40038342999999998</v>
      </c>
      <c r="M50" s="396">
        <f>'A4'!M50</f>
        <v>0</v>
      </c>
      <c r="N50" s="396">
        <f>'A4'!N50</f>
        <v>1.0687679699999999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9.8117800000000008E-3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1.7835242400000002</v>
      </c>
      <c r="AD50" s="396">
        <f>'A4'!AD50</f>
        <v>9.6957980999999975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115.13823778999999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37.345797300000001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0.27343714999999996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339</v>
      </c>
      <c r="C55" s="75"/>
      <c r="D55" s="473">
        <f>'A4'!D55</f>
        <v>0</v>
      </c>
      <c r="E55" s="473">
        <f>'A4'!E55</f>
        <v>0</v>
      </c>
      <c r="F55" s="473">
        <f>'A4'!F55</f>
        <v>0</v>
      </c>
      <c r="G55" s="473">
        <f>'A4'!G55</f>
        <v>0</v>
      </c>
      <c r="H55" s="473">
        <f>'A4'!H55</f>
        <v>0</v>
      </c>
      <c r="I55" s="473">
        <f>'A4'!I55</f>
        <v>0</v>
      </c>
      <c r="J55" s="473">
        <f>'A4'!J55</f>
        <v>0</v>
      </c>
      <c r="K55" s="473">
        <f>'A4'!K55</f>
        <v>0</v>
      </c>
      <c r="L55" s="473">
        <f>'A4'!L55</f>
        <v>0</v>
      </c>
      <c r="M55" s="473">
        <f>'A4'!M55</f>
        <v>0</v>
      </c>
      <c r="N55" s="473">
        <f>'A4'!N55</f>
        <v>59.38457335999999</v>
      </c>
      <c r="O55" s="473">
        <f>'A4'!O55</f>
        <v>1.4981259200000001</v>
      </c>
      <c r="P55" s="473">
        <f>'A4'!P55</f>
        <v>0</v>
      </c>
      <c r="Q55" s="473">
        <f>'A4'!Q55</f>
        <v>0</v>
      </c>
      <c r="R55" s="473">
        <f>'A4'!R55</f>
        <v>7.219516650000001</v>
      </c>
      <c r="S55" s="473">
        <f>'A4'!S55</f>
        <v>0</v>
      </c>
      <c r="T55" s="473">
        <f>'A4'!T55</f>
        <v>0</v>
      </c>
      <c r="U55" s="473">
        <f>'A4'!U55</f>
        <v>0</v>
      </c>
      <c r="V55" s="473">
        <f>'A4'!V55</f>
        <v>0</v>
      </c>
      <c r="W55" s="473">
        <f>'A4'!W55</f>
        <v>0</v>
      </c>
      <c r="X55" s="473">
        <f>'A4'!X55</f>
        <v>0</v>
      </c>
      <c r="Y55" s="473">
        <f>'A4'!Y55</f>
        <v>0.25176694999999999</v>
      </c>
      <c r="Z55" s="473">
        <f>'A4'!Z55</f>
        <v>5.6097729800000007</v>
      </c>
      <c r="AA55" s="473">
        <f>'A4'!AA55</f>
        <v>0</v>
      </c>
      <c r="AB55" s="473">
        <f>'A4'!AB55</f>
        <v>0</v>
      </c>
      <c r="AC55" s="473">
        <f>'A4'!AC55</f>
        <v>296.97398495000004</v>
      </c>
      <c r="AD55" s="473">
        <f>'A4'!AD55</f>
        <v>167.60254172999998</v>
      </c>
      <c r="AE55" s="473">
        <f>'A4'!AE55</f>
        <v>0</v>
      </c>
      <c r="AF55" s="473">
        <f>'A4'!AF55</f>
        <v>0</v>
      </c>
      <c r="AG55" s="473">
        <f>'A4'!AG55</f>
        <v>122.28463317000003</v>
      </c>
      <c r="AH55" s="473">
        <f>'A4'!AH55</f>
        <v>0</v>
      </c>
      <c r="AI55" s="473">
        <f>'A4'!AI55</f>
        <v>0</v>
      </c>
      <c r="AJ55" s="473">
        <f>'A4'!AJ55</f>
        <v>0</v>
      </c>
      <c r="AK55" s="473">
        <f>'A4'!AK55</f>
        <v>0</v>
      </c>
      <c r="AL55" s="473">
        <f>'A4'!AL55</f>
        <v>66.153885689999981</v>
      </c>
      <c r="AM55" s="473">
        <f>'A4'!AM55</f>
        <v>0</v>
      </c>
      <c r="AN55" s="473">
        <f>'A4'!AN55</f>
        <v>0</v>
      </c>
      <c r="AO55" s="473">
        <f>'A4'!AO55</f>
        <v>0</v>
      </c>
      <c r="AP55" s="473">
        <f>'A4'!AP55</f>
        <v>0</v>
      </c>
      <c r="AQ55" s="473">
        <f>'A4'!AQ55</f>
        <v>18.466615820000005</v>
      </c>
      <c r="AR55" s="473">
        <f>'A4'!AR55</f>
        <v>926.4605884299998</v>
      </c>
    </row>
    <row r="56" spans="1:56" s="14" customFormat="1" ht="18" customHeight="1">
      <c r="A56" s="77"/>
      <c r="B56" s="12" t="s">
        <v>333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</v>
      </c>
      <c r="M56" s="396">
        <f>'A4'!M56</f>
        <v>0</v>
      </c>
      <c r="N56" s="396">
        <f>'A4'!N56</f>
        <v>42.451077149999996</v>
      </c>
      <c r="O56" s="396">
        <f>'A4'!O56</f>
        <v>1.14475072</v>
      </c>
      <c r="P56" s="396">
        <f>'A4'!P56</f>
        <v>0</v>
      </c>
      <c r="Q56" s="396">
        <f>'A4'!Q56</f>
        <v>0</v>
      </c>
      <c r="R56" s="396">
        <f>'A4'!R56</f>
        <v>0.67646000000000006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0.25176694999999999</v>
      </c>
      <c r="Z56" s="396">
        <f>'A4'!Z56</f>
        <v>2.8046902300000003</v>
      </c>
      <c r="AA56" s="396">
        <f>'A4'!AA56</f>
        <v>0</v>
      </c>
      <c r="AB56" s="396">
        <f>'A4'!AB56</f>
        <v>0</v>
      </c>
      <c r="AC56" s="396">
        <f>'A4'!AC56</f>
        <v>26.00842157999999</v>
      </c>
      <c r="AD56" s="396">
        <f>'A4'!AD56</f>
        <v>76.463246709999993</v>
      </c>
      <c r="AE56" s="396">
        <f>'A4'!AE56</f>
        <v>0</v>
      </c>
      <c r="AF56" s="396">
        <f>'A4'!AF56</f>
        <v>0</v>
      </c>
      <c r="AG56" s="396">
        <f>'A4'!AG56</f>
        <v>23.081465570000006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20.583713699999997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17.022108520000003</v>
      </c>
      <c r="AR56" s="396">
        <f>'A4'!AR56</f>
        <v>119.25146323000001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2.1385847500000001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11.570758040000005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</v>
      </c>
      <c r="M58" s="396">
        <f>'A4'!M58</f>
        <v>0</v>
      </c>
      <c r="N58" s="396">
        <f>'A4'!N58</f>
        <v>42.451077149999996</v>
      </c>
      <c r="O58" s="396">
        <f>'A4'!O58</f>
        <v>1.14475072</v>
      </c>
      <c r="P58" s="396">
        <f>'A4'!P58</f>
        <v>0</v>
      </c>
      <c r="Q58" s="396">
        <f>'A4'!Q58</f>
        <v>0</v>
      </c>
      <c r="R58" s="396">
        <f>'A4'!R58</f>
        <v>0.67646000000000006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0.25176694999999999</v>
      </c>
      <c r="Z58" s="396">
        <f>'A4'!Z58</f>
        <v>2.8046902300000003</v>
      </c>
      <c r="AA58" s="396">
        <f>'A4'!AA58</f>
        <v>0</v>
      </c>
      <c r="AB58" s="396">
        <f>'A4'!AB58</f>
        <v>0</v>
      </c>
      <c r="AC58" s="396">
        <f>'A4'!AC58</f>
        <v>26.00842157999999</v>
      </c>
      <c r="AD58" s="396">
        <f>'A4'!AD58</f>
        <v>74.324661959999986</v>
      </c>
      <c r="AE58" s="396">
        <f>'A4'!AE58</f>
        <v>0</v>
      </c>
      <c r="AF58" s="396">
        <f>'A4'!AF58</f>
        <v>0</v>
      </c>
      <c r="AG58" s="396">
        <f>'A4'!AG58</f>
        <v>23.081465570000006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20.583713699999997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17.022108520000003</v>
      </c>
      <c r="AR58" s="396">
        <f>'A4'!AR58</f>
        <v>107.68070519000001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16.933496209999998</v>
      </c>
      <c r="O59" s="396">
        <f>'A4'!O59</f>
        <v>0.3533752</v>
      </c>
      <c r="P59" s="396">
        <f>'A4'!P59</f>
        <v>0</v>
      </c>
      <c r="Q59" s="396">
        <f>'A4'!Q59</f>
        <v>0</v>
      </c>
      <c r="R59" s="396">
        <f>'A4'!R59</f>
        <v>6.5430566500000005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2.80508275</v>
      </c>
      <c r="AA59" s="396">
        <f>'A4'!AA59</f>
        <v>0</v>
      </c>
      <c r="AB59" s="396">
        <f>'A4'!AB59</f>
        <v>0</v>
      </c>
      <c r="AC59" s="396">
        <f>'A4'!AC59</f>
        <v>265.59707242000002</v>
      </c>
      <c r="AD59" s="396">
        <f>'A4'!AD59</f>
        <v>54.033477990000002</v>
      </c>
      <c r="AE59" s="396">
        <f>'A4'!AE59</f>
        <v>0</v>
      </c>
      <c r="AF59" s="396">
        <f>'A4'!AF59</f>
        <v>0</v>
      </c>
      <c r="AG59" s="396">
        <f>'A4'!AG59</f>
        <v>79.133392210000025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44.471058589999998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</v>
      </c>
      <c r="AR59" s="396">
        <f>'A4'!AR59</f>
        <v>774.50767382999982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15.066427490000002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16.933496209999998</v>
      </c>
      <c r="O61" s="396">
        <f>'A4'!O61</f>
        <v>0.3533752</v>
      </c>
      <c r="P61" s="396">
        <f>'A4'!P61</f>
        <v>0</v>
      </c>
      <c r="Q61" s="396">
        <f>'A4'!Q61</f>
        <v>0</v>
      </c>
      <c r="R61" s="396">
        <f>'A4'!R61</f>
        <v>6.5430566500000005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2.80508275</v>
      </c>
      <c r="AA61" s="396">
        <f>'A4'!AA61</f>
        <v>0</v>
      </c>
      <c r="AB61" s="396">
        <f>'A4'!AB61</f>
        <v>0</v>
      </c>
      <c r="AC61" s="396">
        <f>'A4'!AC61</f>
        <v>265.59707242000002</v>
      </c>
      <c r="AD61" s="396">
        <f>'A4'!AD61</f>
        <v>38.967050499999999</v>
      </c>
      <c r="AE61" s="396">
        <f>'A4'!AE61</f>
        <v>0</v>
      </c>
      <c r="AF61" s="396">
        <f>'A4'!AF61</f>
        <v>0</v>
      </c>
      <c r="AG61" s="396">
        <f>'A4'!AG61</f>
        <v>79.133392210000025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44.471058589999998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</v>
      </c>
      <c r="AR61" s="396">
        <f>'A4'!AR61</f>
        <v>774.50767382999982</v>
      </c>
    </row>
    <row r="62" spans="1:56" s="14" customFormat="1" ht="18" customHeight="1">
      <c r="A62" s="77"/>
      <c r="B62" s="469" t="s">
        <v>330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20.069775390000004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20.069775390000004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329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5.36849095</v>
      </c>
      <c r="AD65" s="396">
        <f>'A4'!AD65</f>
        <v>37.105817030000004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1.0991134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1.4445073000000002</v>
      </c>
      <c r="AR65" s="396">
        <f>'A4'!AR65</f>
        <v>32.701451370000001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5.36849095</v>
      </c>
      <c r="AD66" s="396">
        <f>'A4'!AD66</f>
        <v>7.8555015200000007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1.0991134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1.0001056800000001</v>
      </c>
      <c r="AR66" s="396">
        <f>'A4'!AR66</f>
        <v>4.60085269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29.250315510000004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0.44440162</v>
      </c>
      <c r="AR67" s="396">
        <f>'A4'!AR67</f>
        <v>28.100598679999997</v>
      </c>
    </row>
    <row r="68" spans="1:44" s="14" customFormat="1" ht="18" customHeight="1">
      <c r="A68" s="77"/>
      <c r="B68" s="28" t="s">
        <v>340</v>
      </c>
      <c r="C68" s="75"/>
      <c r="D68" s="473">
        <f>'A4'!D68</f>
        <v>0</v>
      </c>
      <c r="E68" s="473">
        <f>'A4'!E68</f>
        <v>0</v>
      </c>
      <c r="F68" s="473">
        <f>'A4'!F68</f>
        <v>0</v>
      </c>
      <c r="G68" s="473">
        <f>'A4'!G68</f>
        <v>0</v>
      </c>
      <c r="H68" s="473">
        <f>'A4'!H68</f>
        <v>0</v>
      </c>
      <c r="I68" s="473">
        <f>'A4'!I68</f>
        <v>0</v>
      </c>
      <c r="J68" s="473">
        <f>'A4'!J68</f>
        <v>0</v>
      </c>
      <c r="K68" s="473">
        <f>'A4'!K68</f>
        <v>0</v>
      </c>
      <c r="L68" s="473">
        <f>'A4'!L68</f>
        <v>0</v>
      </c>
      <c r="M68" s="473">
        <f>'A4'!M68</f>
        <v>0</v>
      </c>
      <c r="N68" s="473">
        <f>'A4'!N68</f>
        <v>0</v>
      </c>
      <c r="O68" s="473">
        <f>'A4'!O68</f>
        <v>0</v>
      </c>
      <c r="P68" s="473">
        <f>'A4'!P68</f>
        <v>0</v>
      </c>
      <c r="Q68" s="473">
        <f>'A4'!Q68</f>
        <v>0</v>
      </c>
      <c r="R68" s="473">
        <f>'A4'!R68</f>
        <v>0</v>
      </c>
      <c r="S68" s="473">
        <f>'A4'!S68</f>
        <v>0</v>
      </c>
      <c r="T68" s="473">
        <f>'A4'!T68</f>
        <v>0</v>
      </c>
      <c r="U68" s="473">
        <f>'A4'!U68</f>
        <v>0</v>
      </c>
      <c r="V68" s="473">
        <f>'A4'!V68</f>
        <v>0</v>
      </c>
      <c r="W68" s="473">
        <f>'A4'!W68</f>
        <v>0</v>
      </c>
      <c r="X68" s="473">
        <f>'A4'!X68</f>
        <v>0</v>
      </c>
      <c r="Y68" s="473">
        <f>'A4'!Y68</f>
        <v>0</v>
      </c>
      <c r="Z68" s="473">
        <f>'A4'!Z68</f>
        <v>0</v>
      </c>
      <c r="AA68" s="473">
        <f>'A4'!AA68</f>
        <v>0</v>
      </c>
      <c r="AB68" s="473">
        <f>'A4'!AB68</f>
        <v>0</v>
      </c>
      <c r="AC68" s="473">
        <f>'A4'!AC68</f>
        <v>0</v>
      </c>
      <c r="AD68" s="473">
        <f>'A4'!AD68</f>
        <v>0</v>
      </c>
      <c r="AE68" s="473">
        <f>'A4'!AE68</f>
        <v>0</v>
      </c>
      <c r="AF68" s="473">
        <f>'A4'!AF68</f>
        <v>0</v>
      </c>
      <c r="AG68" s="473">
        <f>'A4'!AG68</f>
        <v>0</v>
      </c>
      <c r="AH68" s="473">
        <f>'A4'!AH68</f>
        <v>0</v>
      </c>
      <c r="AI68" s="473">
        <f>'A4'!AI68</f>
        <v>0</v>
      </c>
      <c r="AJ68" s="473">
        <f>'A4'!AJ68</f>
        <v>0</v>
      </c>
      <c r="AK68" s="473">
        <f>'A4'!AK68</f>
        <v>0</v>
      </c>
      <c r="AL68" s="473">
        <f>'A4'!AL68</f>
        <v>0</v>
      </c>
      <c r="AM68" s="473">
        <f>'A4'!AM68</f>
        <v>0</v>
      </c>
      <c r="AN68" s="473">
        <f>'A4'!AN68</f>
        <v>0</v>
      </c>
      <c r="AO68" s="473">
        <f>'A4'!AO68</f>
        <v>0</v>
      </c>
      <c r="AP68" s="473">
        <f>'A4'!AP68</f>
        <v>0</v>
      </c>
      <c r="AQ68" s="473">
        <f>'A4'!AQ68</f>
        <v>0</v>
      </c>
      <c r="AR68" s="473">
        <f>'A4'!AR68</f>
        <v>0</v>
      </c>
    </row>
    <row r="69" spans="1:44" s="14" customFormat="1" ht="18" customHeight="1">
      <c r="A69" s="77"/>
      <c r="B69" s="31" t="s">
        <v>341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342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0</v>
      </c>
      <c r="M71" s="396">
        <f>'A4'!M71</f>
        <v>0</v>
      </c>
      <c r="N71" s="396">
        <f>'A4'!N71</f>
        <v>59.38457335999999</v>
      </c>
      <c r="O71" s="396">
        <f>'A4'!O71</f>
        <v>1.4981259200000001</v>
      </c>
      <c r="P71" s="396">
        <f>'A4'!P71</f>
        <v>0</v>
      </c>
      <c r="Q71" s="396">
        <f>'A4'!Q71</f>
        <v>0</v>
      </c>
      <c r="R71" s="396">
        <f>'A4'!R71</f>
        <v>7.219516650000001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0.25176694999999999</v>
      </c>
      <c r="Z71" s="396">
        <f>'A4'!Z71</f>
        <v>5.6097729800000007</v>
      </c>
      <c r="AA71" s="396">
        <f>'A4'!AA71</f>
        <v>0</v>
      </c>
      <c r="AB71" s="396">
        <f>'A4'!AB71</f>
        <v>0</v>
      </c>
      <c r="AC71" s="396">
        <f>'A4'!AC71</f>
        <v>296.97398495000004</v>
      </c>
      <c r="AD71" s="396">
        <f>'A4'!AD71</f>
        <v>167.60254172999998</v>
      </c>
      <c r="AE71" s="396">
        <f>'A4'!AE71</f>
        <v>0</v>
      </c>
      <c r="AF71" s="396">
        <f>'A4'!AF71</f>
        <v>0</v>
      </c>
      <c r="AG71" s="396">
        <f>'A4'!AG71</f>
        <v>122.28463317000003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66.153885689999981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18.466615820000005</v>
      </c>
      <c r="AR71" s="396">
        <f>'A4'!AR71</f>
        <v>926.4605884299998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</v>
      </c>
      <c r="M73" s="396">
        <f>'A4'!M73</f>
        <v>0</v>
      </c>
      <c r="N73" s="396">
        <f>'A4'!N73</f>
        <v>32.345788450000001</v>
      </c>
      <c r="O73" s="396">
        <f>'A4'!O73</f>
        <v>1.0577939699999999</v>
      </c>
      <c r="P73" s="396">
        <f>'A4'!P73</f>
        <v>0</v>
      </c>
      <c r="Q73" s="396">
        <f>'A4'!Q73</f>
        <v>0</v>
      </c>
      <c r="R73" s="396">
        <f>'A4'!R73</f>
        <v>3.9477681100000011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0.12588135</v>
      </c>
      <c r="Z73" s="396">
        <f>'A4'!Z73</f>
        <v>2.8043852199999999</v>
      </c>
      <c r="AA73" s="396">
        <f>'A4'!AA73</f>
        <v>0</v>
      </c>
      <c r="AB73" s="396">
        <f>'A4'!AB73</f>
        <v>0</v>
      </c>
      <c r="AC73" s="396">
        <f>'A4'!AC73</f>
        <v>198.86807269000008</v>
      </c>
      <c r="AD73" s="396">
        <f>'A4'!AD73</f>
        <v>167.60254172999996</v>
      </c>
      <c r="AE73" s="396">
        <f>'A4'!AE73</f>
        <v>0</v>
      </c>
      <c r="AF73" s="396">
        <f>'A4'!AF73</f>
        <v>0</v>
      </c>
      <c r="AG73" s="396">
        <f>'A4'!AG73</f>
        <v>76.021730590000018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34.742778559999991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18.466615819999998</v>
      </c>
      <c r="AR73" s="396">
        <f>'A4'!AR73</f>
        <v>703.89665655000044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27.038784909999997</v>
      </c>
      <c r="O74" s="396">
        <f>'A4'!O74</f>
        <v>0.44033195000000003</v>
      </c>
      <c r="P74" s="396">
        <f>'A4'!P74</f>
        <v>0</v>
      </c>
      <c r="Q74" s="396">
        <f>'A4'!Q74</f>
        <v>0</v>
      </c>
      <c r="R74" s="396">
        <f>'A4'!R74</f>
        <v>3.2717485399999999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0.12588559999999999</v>
      </c>
      <c r="Z74" s="396">
        <f>'A4'!Z74</f>
        <v>2.8053877599999999</v>
      </c>
      <c r="AA74" s="396">
        <f>'A4'!AA74</f>
        <v>0</v>
      </c>
      <c r="AB74" s="396">
        <f>'A4'!AB74</f>
        <v>0</v>
      </c>
      <c r="AC74" s="396">
        <f>'A4'!AC74</f>
        <v>98.105912260000011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46.262902580000002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31.411107130000005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217.90716112999988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4.6567707499999997</v>
      </c>
    </row>
    <row r="76" spans="1:44" s="14" customFormat="1" ht="14.25">
      <c r="A76" s="714" t="s">
        <v>226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N76" s="26"/>
      <c r="O76" s="44"/>
      <c r="P76" s="44"/>
    </row>
    <row r="77" spans="1:44" s="14" customFormat="1" ht="14.25" hidden="1">
      <c r="A77" s="714" t="s">
        <v>227</v>
      </c>
      <c r="B77" s="715"/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AR77" s="274"/>
    </row>
    <row r="78" spans="1:44" s="14" customFormat="1" ht="14.25" hidden="1">
      <c r="A78" s="714" t="s">
        <v>228</v>
      </c>
      <c r="B78" s="715"/>
      <c r="C78" s="715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AR78" s="274"/>
    </row>
    <row r="79" spans="1:44" s="44" customFormat="1" ht="12.75" hidden="1" customHeight="1">
      <c r="A79" s="714" t="s">
        <v>229</v>
      </c>
      <c r="B79" s="715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AR79" s="275"/>
    </row>
    <row r="80" spans="1:44" s="40" customFormat="1" ht="12.75" hidden="1" customHeight="1">
      <c r="A80" s="714" t="s">
        <v>230</v>
      </c>
      <c r="B80" s="715"/>
      <c r="C80" s="715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AR80" s="197"/>
    </row>
    <row r="81" spans="1:13" ht="14.25" hidden="1">
      <c r="A81" s="714" t="s">
        <v>231</v>
      </c>
      <c r="B81" s="714"/>
      <c r="C81" s="714"/>
      <c r="D81" s="714"/>
      <c r="E81" s="714"/>
      <c r="F81" s="714"/>
      <c r="G81" s="714"/>
      <c r="H81" s="714"/>
      <c r="I81" s="714"/>
      <c r="J81" s="714"/>
      <c r="K81" s="714"/>
      <c r="L81" s="714"/>
      <c r="M81" s="714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4" sqref="D14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333</v>
      </c>
      <c r="C12" s="258"/>
      <c r="D12" s="259">
        <f xml:space="preserve"> 'A5'!D12</f>
        <v>2642.86566308594</v>
      </c>
      <c r="E12" s="259">
        <f xml:space="preserve"> 'A5'!E12</f>
        <v>19.608087890625001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2662.473750976565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2642.86566308594</v>
      </c>
      <c r="E14" s="259">
        <f xml:space="preserve"> 'A5'!E14</f>
        <v>19.608087890625001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2662.473750976565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330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329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2642.86566308594</v>
      </c>
      <c r="E24" s="259">
        <f xml:space="preserve"> 'A5'!E24</f>
        <v>19.608087890625001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2662.473750976565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339</v>
      </c>
      <c r="C28" s="75"/>
      <c r="D28" s="259">
        <f xml:space="preserve"> 'A5'!D28</f>
        <v>2103.3589059000001</v>
      </c>
      <c r="E28" s="259">
        <f xml:space="preserve"> 'A5'!E28</f>
        <v>1656.1027967200002</v>
      </c>
      <c r="F28" s="259">
        <f xml:space="preserve"> 'A5'!F28</f>
        <v>3.7993847299999999</v>
      </c>
      <c r="G28" s="259">
        <f xml:space="preserve"> 'A5'!G28</f>
        <v>8.0518010000000001E-2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3763.3416053599999</v>
      </c>
      <c r="N28" s="261"/>
      <c r="O28" s="236"/>
      <c r="P28" s="236"/>
    </row>
    <row r="29" spans="1:16" ht="18.75">
      <c r="A29" s="257"/>
      <c r="B29" s="12" t="s">
        <v>333</v>
      </c>
      <c r="C29" s="75"/>
      <c r="D29" s="259">
        <f xml:space="preserve"> 'A5'!D29</f>
        <v>1032.3745813</v>
      </c>
      <c r="E29" s="259">
        <f xml:space="preserve"> 'A5'!E29</f>
        <v>363.53128633000006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1395.9058676300001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1032.3745813</v>
      </c>
      <c r="E31" s="259">
        <f xml:space="preserve"> 'A5'!E31</f>
        <v>363.53128633000006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1395.9058676300001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569.11103222999998</v>
      </c>
      <c r="E32" s="259">
        <f xml:space="preserve"> 'A5'!E32</f>
        <v>227.66728009000002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796.77831231999994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569.11103222999998</v>
      </c>
      <c r="E34" s="259">
        <f xml:space="preserve"> 'A5'!E34</f>
        <v>227.66728009000002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796.77831231999994</v>
      </c>
      <c r="N34" s="261"/>
      <c r="O34" s="236"/>
      <c r="P34" s="236"/>
    </row>
    <row r="35" spans="1:16" ht="18.75">
      <c r="A35" s="257"/>
      <c r="B35" s="469" t="s">
        <v>330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329</v>
      </c>
      <c r="C38" s="75"/>
      <c r="D38" s="259">
        <f xml:space="preserve"> 'A5'!D38</f>
        <v>501.87329236999994</v>
      </c>
      <c r="E38" s="259">
        <f xml:space="preserve"> 'A5'!E38</f>
        <v>1064.9042303000001</v>
      </c>
      <c r="F38" s="259">
        <f xml:space="preserve"> 'A5'!F38</f>
        <v>3.7993847299999999</v>
      </c>
      <c r="G38" s="259">
        <f xml:space="preserve"> 'A5'!G38</f>
        <v>8.0518010000000001E-2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1570.6574254100001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501.34065721999997</v>
      </c>
      <c r="E39" s="259">
        <f xml:space="preserve"> 'A5'!E39</f>
        <v>1064.9042303000001</v>
      </c>
      <c r="F39" s="259">
        <f xml:space="preserve"> 'A5'!F39</f>
        <v>3.7993847299999999</v>
      </c>
      <c r="G39" s="259">
        <f xml:space="preserve"> 'A5'!G39</f>
        <v>8.0518010000000001E-2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1570.1247902600001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0.53263515000000006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0.53263515000000006</v>
      </c>
      <c r="N40" s="261"/>
      <c r="O40" s="236"/>
      <c r="P40" s="236"/>
    </row>
    <row r="41" spans="1:16" ht="18.75">
      <c r="A41" s="262"/>
      <c r="B41" s="28" t="s">
        <v>340</v>
      </c>
      <c r="C41" s="75"/>
      <c r="D41" s="259">
        <f xml:space="preserve"> 'A5'!D41</f>
        <v>9.3934630000000005E-2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9.3934630000000005E-2</v>
      </c>
      <c r="N41" s="261"/>
      <c r="O41" s="236"/>
      <c r="P41" s="236"/>
    </row>
    <row r="42" spans="1:16" ht="18.75">
      <c r="A42" s="262"/>
      <c r="B42" s="31" t="s">
        <v>341</v>
      </c>
      <c r="C42" s="75"/>
      <c r="D42" s="259">
        <f xml:space="preserve"> 'A5'!D42</f>
        <v>9.3934630000000005E-2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9.3934630000000005E-2</v>
      </c>
      <c r="N42" s="261"/>
      <c r="O42" s="236"/>
      <c r="P42" s="236"/>
    </row>
    <row r="43" spans="1:16" ht="18.75">
      <c r="A43" s="262"/>
      <c r="B43" s="31" t="s">
        <v>342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2103.4528405300002</v>
      </c>
      <c r="E44" s="259">
        <f xml:space="preserve"> 'A5'!E44</f>
        <v>1656.1027967200002</v>
      </c>
      <c r="F44" s="259">
        <f xml:space="preserve"> 'A5'!F44</f>
        <v>3.7993847299999999</v>
      </c>
      <c r="G44" s="259">
        <f xml:space="preserve"> 'A5'!G44</f>
        <v>8.0518010000000001E-2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3763.4355399900001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339</v>
      </c>
      <c r="C47" s="75"/>
      <c r="D47" s="259">
        <f xml:space="preserve"> 'A5'!D47</f>
        <v>1303.76606907</v>
      </c>
      <c r="E47" s="259">
        <f xml:space="preserve"> 'A5'!E47</f>
        <v>1631.0232366300002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2934.7893057000001</v>
      </c>
      <c r="N47" s="261"/>
      <c r="O47" s="236"/>
      <c r="P47" s="236"/>
    </row>
    <row r="48" spans="1:16" ht="18.75">
      <c r="A48" s="257"/>
      <c r="B48" s="12" t="s">
        <v>333</v>
      </c>
      <c r="C48" s="75"/>
      <c r="D48" s="259">
        <f xml:space="preserve"> 'A5'!D48</f>
        <v>240.16008884999999</v>
      </c>
      <c r="E48" s="259">
        <f xml:space="preserve"> 'A5'!E48</f>
        <v>668.91329262000022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909.07338147000019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240.16008884999999</v>
      </c>
      <c r="E50" s="259">
        <f xml:space="preserve"> 'A5'!E50</f>
        <v>668.91329262000022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909.07338147000019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240.04136303000001</v>
      </c>
      <c r="E51" s="259">
        <f xml:space="preserve"> 'A5'!E51</f>
        <v>399.72404298000009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639.76540601000011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5.1241616199999998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5.1241616199999998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234.91720141000002</v>
      </c>
      <c r="E53" s="259">
        <f xml:space="preserve"> 'A5'!E53</f>
        <v>399.72404298000009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634.64124439000011</v>
      </c>
      <c r="N53" s="261"/>
      <c r="O53" s="236"/>
      <c r="P53" s="236"/>
    </row>
    <row r="54" spans="1:16" ht="18.75">
      <c r="A54" s="257"/>
      <c r="B54" s="469" t="s">
        <v>330</v>
      </c>
      <c r="C54" s="75"/>
      <c r="D54" s="259">
        <f xml:space="preserve"> 'A5'!D54</f>
        <v>0</v>
      </c>
      <c r="E54" s="259">
        <f xml:space="preserve"> 'A5'!E54</f>
        <v>2.7065543200000004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2.7065543200000004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2.7065543200000004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2.7065543200000004</v>
      </c>
      <c r="N56" s="261"/>
      <c r="O56" s="236"/>
      <c r="P56" s="236"/>
    </row>
    <row r="57" spans="1:16" ht="15" customHeight="1">
      <c r="A57" s="257"/>
      <c r="B57" s="469" t="s">
        <v>329</v>
      </c>
      <c r="C57" s="75"/>
      <c r="D57" s="259">
        <f xml:space="preserve"> 'A5'!D57</f>
        <v>823.56461719000004</v>
      </c>
      <c r="E57" s="259">
        <f xml:space="preserve"> 'A5'!E57</f>
        <v>559.67934671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1383.2439638999999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823.56461719000004</v>
      </c>
      <c r="E58" s="259">
        <f xml:space="preserve"> 'A5'!E58</f>
        <v>559.67934671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1383.2439638999999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</v>
      </c>
      <c r="N59" s="261"/>
      <c r="O59" s="236"/>
      <c r="P59" s="236"/>
    </row>
    <row r="60" spans="1:16" ht="18.75">
      <c r="A60" s="262"/>
      <c r="B60" s="28" t="s">
        <v>340</v>
      </c>
      <c r="C60" s="75"/>
      <c r="D60" s="259">
        <f xml:space="preserve"> 'A5'!D60</f>
        <v>1.0074719599999999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1.0074719599999999</v>
      </c>
      <c r="N60" s="261"/>
      <c r="O60" s="236"/>
      <c r="P60" s="236"/>
    </row>
    <row r="61" spans="1:16" ht="18.75">
      <c r="A61" s="262"/>
      <c r="B61" s="31" t="s">
        <v>341</v>
      </c>
      <c r="C61" s="75"/>
      <c r="D61" s="259">
        <f xml:space="preserve"> 'A5'!D61</f>
        <v>1.0074719599999999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1.0074719599999999</v>
      </c>
      <c r="N61" s="261"/>
      <c r="O61" s="236"/>
      <c r="P61" s="236"/>
    </row>
    <row r="62" spans="1:16" ht="18.75">
      <c r="A62" s="262"/>
      <c r="B62" s="31" t="s">
        <v>342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1304.7735410299999</v>
      </c>
      <c r="E63" s="259">
        <f xml:space="preserve"> 'A5'!E63</f>
        <v>1631.0232366300002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2935.7967776600003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3408.2263815599999</v>
      </c>
      <c r="E65" s="259">
        <f xml:space="preserve"> 'A5'!E65</f>
        <v>3287.1260333500004</v>
      </c>
      <c r="F65" s="259">
        <f xml:space="preserve"> 'A5'!F65</f>
        <v>3.7993847299999999</v>
      </c>
      <c r="G65" s="259">
        <f xml:space="preserve"> 'A5'!G65</f>
        <v>8.0518010000000001E-2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6699.2323176500004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129634.25058293591</v>
      </c>
      <c r="E67" s="441">
        <f xml:space="preserve"> 'A5'!E67</f>
        <v>16640.791432670627</v>
      </c>
      <c r="F67" s="441">
        <f xml:space="preserve"> 'A5'!F67</f>
        <v>4.0038165899999996</v>
      </c>
      <c r="G67" s="441">
        <f xml:space="preserve"> 'A5'!G67</f>
        <v>10.61427527</v>
      </c>
      <c r="H67" s="441">
        <f xml:space="preserve"> 'A5'!H67</f>
        <v>27.621913659999997</v>
      </c>
      <c r="I67" s="441">
        <f xml:space="preserve"> 'A5'!I67</f>
        <v>2.589385E-2</v>
      </c>
      <c r="J67" s="441">
        <f xml:space="preserve"> 'A5'!J67</f>
        <v>1.85414E-3</v>
      </c>
      <c r="K67" s="441">
        <f xml:space="preserve"> 'A5'!K67</f>
        <v>0.38946977999999999</v>
      </c>
      <c r="L67" s="441">
        <f xml:space="preserve"> 'A5'!L67</f>
        <v>7.6496549999999996E-2</v>
      </c>
      <c r="M67" s="441">
        <f xml:space="preserve"> 'A5'!M67</f>
        <v>143679.30198446999</v>
      </c>
      <c r="N67" s="246"/>
      <c r="O67" s="236"/>
      <c r="P67" s="236"/>
    </row>
    <row r="68" spans="1:20" s="44" customFormat="1" ht="18" customHeight="1">
      <c r="A68" s="714" t="s">
        <v>233</v>
      </c>
      <c r="B68" s="715"/>
      <c r="C68" s="715"/>
      <c r="D68" s="715"/>
      <c r="E68" s="715"/>
      <c r="F68" s="715"/>
      <c r="G68" s="715"/>
      <c r="H68" s="715"/>
      <c r="I68" s="715"/>
      <c r="J68" s="715"/>
      <c r="K68" s="715"/>
      <c r="L68" s="715"/>
      <c r="M68" s="715"/>
      <c r="O68" s="42"/>
      <c r="P68" s="42"/>
      <c r="T68" s="45"/>
    </row>
    <row r="69" spans="1:20" s="44" customFormat="1" ht="18" hidden="1" customHeight="1">
      <c r="A69" s="714" t="s">
        <v>234</v>
      </c>
      <c r="B69" s="715"/>
      <c r="C69" s="715"/>
      <c r="D69" s="715"/>
      <c r="E69" s="715"/>
      <c r="F69" s="715"/>
      <c r="G69" s="715"/>
      <c r="H69" s="715"/>
      <c r="I69" s="715"/>
      <c r="J69" s="715"/>
      <c r="K69" s="715"/>
      <c r="L69" s="715"/>
      <c r="M69" s="715"/>
      <c r="O69" s="42"/>
      <c r="P69" s="42"/>
      <c r="T69" s="45"/>
    </row>
    <row r="70" spans="1:20" ht="21" customHeight="1">
      <c r="A70" s="714" t="s">
        <v>251</v>
      </c>
      <c r="B70" s="727"/>
      <c r="C70" s="727"/>
      <c r="D70" s="727"/>
      <c r="E70" s="727"/>
      <c r="F70" s="727"/>
      <c r="G70" s="727"/>
      <c r="H70" s="727"/>
      <c r="I70" s="727"/>
      <c r="J70" s="727"/>
      <c r="K70" s="727"/>
      <c r="L70" s="727"/>
      <c r="M70" s="727"/>
    </row>
  </sheetData>
  <mergeCells count="3">
    <mergeCell ref="A69:M69"/>
    <mergeCell ref="A68:M68"/>
    <mergeCell ref="A70:M70"/>
  </mergeCells>
  <phoneticPr fontId="28" type="noConversion"/>
  <pageMargins left="0.75" right="0.75" top="1" bottom="1" header="0.5" footer="0.5"/>
  <pageSetup paperSize="9" scale="5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333</v>
      </c>
      <c r="C12" s="12"/>
      <c r="D12" s="110">
        <f>'A6'!D12</f>
        <v>43.5060703125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43.5060703125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43.5060703125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43.5060703125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330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329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43.5060703125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43.5060703125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339</v>
      </c>
      <c r="C28" s="75"/>
      <c r="D28" s="110">
        <f>'A6'!D28</f>
        <v>130.95129484000003</v>
      </c>
      <c r="E28" s="110">
        <f>'A6'!E28</f>
        <v>86.834360839999988</v>
      </c>
      <c r="F28" s="110">
        <f>'A6'!F28</f>
        <v>145.65599415</v>
      </c>
      <c r="G28" s="110">
        <f>'A6'!G28</f>
        <v>10.20833887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373.64998870000005</v>
      </c>
      <c r="M28" s="49"/>
      <c r="N28" s="26"/>
      <c r="O28" s="26"/>
    </row>
    <row r="29" spans="1:24" s="14" customFormat="1" ht="18" customHeight="1">
      <c r="A29" s="29"/>
      <c r="B29" s="12" t="s">
        <v>333</v>
      </c>
      <c r="C29" s="75"/>
      <c r="D29" s="110">
        <f>'A6'!D29</f>
        <v>130.95129484000003</v>
      </c>
      <c r="E29" s="110">
        <f>'A6'!E29</f>
        <v>12.20569678</v>
      </c>
      <c r="F29" s="110">
        <f>'A6'!F29</f>
        <v>97.103996100000003</v>
      </c>
      <c r="G29" s="110">
        <f>'A6'!G29</f>
        <v>10.20833887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250.46932659000007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130.95129484000003</v>
      </c>
      <c r="E31" s="110">
        <f>'A6'!E31</f>
        <v>12.20569678</v>
      </c>
      <c r="F31" s="110">
        <f>'A6'!F31</f>
        <v>97.103996100000003</v>
      </c>
      <c r="G31" s="110">
        <f>'A6'!G31</f>
        <v>10.20833887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250.46932659000007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74.628664059999991</v>
      </c>
      <c r="F32" s="110">
        <f>'A6'!F32</f>
        <v>48.551998050000002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123.18066210999999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74.628664059999991</v>
      </c>
      <c r="F34" s="110">
        <f>'A6'!F34</f>
        <v>48.551998050000002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123.18066210999999</v>
      </c>
      <c r="M34" s="49"/>
      <c r="N34" s="26"/>
      <c r="O34" s="26"/>
    </row>
    <row r="35" spans="1:23" s="14" customFormat="1" ht="18" customHeight="1">
      <c r="A35" s="29"/>
      <c r="B35" s="469" t="s">
        <v>330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329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340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341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342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130.95129484000003</v>
      </c>
      <c r="E44" s="110">
        <f>'A6'!E44</f>
        <v>86.834360839999988</v>
      </c>
      <c r="F44" s="110">
        <f>'A6'!F44</f>
        <v>145.65599415</v>
      </c>
      <c r="G44" s="110">
        <f>'A6'!G44</f>
        <v>10.20833887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373.64998870000005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339</v>
      </c>
      <c r="C47" s="75"/>
      <c r="D47" s="110">
        <f>'A6'!D47</f>
        <v>604.21902148000004</v>
      </c>
      <c r="E47" s="110">
        <f>'A6'!E47</f>
        <v>76.460097660000002</v>
      </c>
      <c r="F47" s="110">
        <f>'A6'!F47</f>
        <v>0</v>
      </c>
      <c r="G47" s="110">
        <f>'A6'!G47</f>
        <v>40.613056639999996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721.29217577999998</v>
      </c>
      <c r="M47" s="49"/>
      <c r="N47" s="26"/>
      <c r="O47" s="26"/>
    </row>
    <row r="48" spans="1:23" s="14" customFormat="1" ht="18" customHeight="1">
      <c r="A48" s="29"/>
      <c r="B48" s="12" t="s">
        <v>333</v>
      </c>
      <c r="C48" s="75"/>
      <c r="D48" s="110">
        <f>'A6'!D48</f>
        <v>237.13998339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237.13998339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237.13998339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237.13998339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367.07903809000004</v>
      </c>
      <c r="E51" s="110">
        <f>'A6'!E51</f>
        <v>76.460097660000002</v>
      </c>
      <c r="F51" s="110">
        <f>'A6'!F51</f>
        <v>0</v>
      </c>
      <c r="G51" s="110">
        <f>'A6'!G51</f>
        <v>30.404717769999998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473.94385352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367.07903809000004</v>
      </c>
      <c r="E53" s="110">
        <f>'A6'!E53</f>
        <v>76.460097660000002</v>
      </c>
      <c r="F53" s="110">
        <f>'A6'!F53</f>
        <v>0</v>
      </c>
      <c r="G53" s="110">
        <f>'A6'!G53</f>
        <v>30.404717769999998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473.94385352</v>
      </c>
      <c r="M53" s="49"/>
      <c r="N53" s="26"/>
      <c r="O53" s="26"/>
    </row>
    <row r="54" spans="1:15" s="14" customFormat="1" ht="18" customHeight="1">
      <c r="A54" s="29"/>
      <c r="B54" s="469" t="s">
        <v>330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329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10.20833887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10.20833887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10.20833887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10.20833887</v>
      </c>
      <c r="M59" s="49"/>
      <c r="N59" s="26"/>
      <c r="O59" s="26"/>
    </row>
    <row r="60" spans="1:15" s="14" customFormat="1" ht="18" customHeight="1">
      <c r="A60" s="30"/>
      <c r="B60" s="28" t="s">
        <v>340</v>
      </c>
      <c r="C60" s="75"/>
      <c r="D60" s="110">
        <f>'A6'!D60</f>
        <v>2.6315987199999999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2.6315987199999999</v>
      </c>
      <c r="M60" s="49"/>
      <c r="N60" s="26"/>
      <c r="O60" s="26"/>
    </row>
    <row r="61" spans="1:15" s="14" customFormat="1" ht="18" customHeight="1">
      <c r="A61" s="30"/>
      <c r="B61" s="31" t="s">
        <v>341</v>
      </c>
      <c r="C61" s="75"/>
      <c r="D61" s="110">
        <f>'A6'!D61</f>
        <v>2.6315987199999999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2.6315987199999999</v>
      </c>
      <c r="M61" s="49"/>
      <c r="N61" s="26"/>
      <c r="O61" s="26"/>
    </row>
    <row r="62" spans="1:15" s="14" customFormat="1" ht="18" customHeight="1">
      <c r="A62" s="30"/>
      <c r="B62" s="31" t="s">
        <v>342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606.85062020000009</v>
      </c>
      <c r="E63" s="110">
        <f>'A6'!E63</f>
        <v>76.460097660000002</v>
      </c>
      <c r="F63" s="110">
        <f>'A6'!F63</f>
        <v>0</v>
      </c>
      <c r="G63" s="110">
        <f>'A6'!G63</f>
        <v>40.613056639999996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723.92377450000004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737.80191504000015</v>
      </c>
      <c r="E65" s="110">
        <f>'A6'!E65</f>
        <v>163.29445849999999</v>
      </c>
      <c r="F65" s="110">
        <f>'A6'!F65</f>
        <v>145.65599415</v>
      </c>
      <c r="G65" s="110">
        <f>'A6'!G65</f>
        <v>50.821395509999995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1097.5737632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262682.31995316263</v>
      </c>
      <c r="E67" s="442">
        <f>'A6'!E67</f>
        <v>11963.94865077</v>
      </c>
      <c r="F67" s="442">
        <f>'A6'!F67</f>
        <v>27139.56591288</v>
      </c>
      <c r="G67" s="442">
        <f>'A6'!G67</f>
        <v>17300.021465869995</v>
      </c>
      <c r="H67" s="442">
        <f>'A6'!H67</f>
        <v>1244.2592352799998</v>
      </c>
      <c r="I67" s="442">
        <f>'A6'!I67</f>
        <v>4716.3087185699987</v>
      </c>
      <c r="J67" s="442">
        <f>'A6'!J67</f>
        <v>394.43278832999999</v>
      </c>
      <c r="K67" s="442">
        <f>'A6'!K67</f>
        <v>2234.04700443</v>
      </c>
      <c r="L67" s="442">
        <f>'A6'!L67</f>
        <v>327674.90372929262</v>
      </c>
      <c r="M67" s="49"/>
    </row>
    <row r="68" spans="1:20" s="44" customFormat="1" ht="18" hidden="1" customHeight="1">
      <c r="A68" s="714" t="s">
        <v>235</v>
      </c>
      <c r="B68" s="715"/>
      <c r="C68" s="715"/>
      <c r="D68" s="715"/>
      <c r="E68" s="715"/>
      <c r="F68" s="715"/>
      <c r="G68" s="715"/>
      <c r="H68" s="715"/>
      <c r="I68" s="715"/>
      <c r="J68" s="715"/>
      <c r="K68" s="715"/>
      <c r="L68" s="715"/>
      <c r="M68" s="715"/>
      <c r="O68" s="42"/>
      <c r="P68" s="42"/>
      <c r="T68" s="45"/>
    </row>
    <row r="69" spans="1:20" s="44" customFormat="1" ht="18" hidden="1" customHeight="1">
      <c r="A69" s="714" t="s">
        <v>234</v>
      </c>
      <c r="B69" s="715"/>
      <c r="C69" s="715"/>
      <c r="D69" s="715"/>
      <c r="E69" s="715"/>
      <c r="F69" s="715"/>
      <c r="G69" s="715"/>
      <c r="H69" s="715"/>
      <c r="I69" s="715"/>
      <c r="J69" s="715"/>
      <c r="K69" s="715"/>
      <c r="L69" s="715"/>
      <c r="M69" s="715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728" t="s">
        <v>236</v>
      </c>
      <c r="M9" s="729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723"/>
      <c r="M10" s="730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333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2705.9798212890651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2705.9798212890651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330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329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2705.9798212890651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79" customFormat="1" ht="18" customHeight="1">
      <c r="A28" s="480"/>
      <c r="B28" s="28" t="s">
        <v>339</v>
      </c>
      <c r="C28" s="176"/>
      <c r="D28" s="478">
        <f>'A7'!D28</f>
        <v>0</v>
      </c>
      <c r="E28" s="478">
        <f>'A7'!E28</f>
        <v>0</v>
      </c>
      <c r="F28" s="478">
        <f>'A7'!F28</f>
        <v>66.046530270000005</v>
      </c>
      <c r="G28" s="478">
        <f>'A7'!G28</f>
        <v>0</v>
      </c>
      <c r="H28" s="478">
        <f>'A7'!H28</f>
        <v>0</v>
      </c>
      <c r="I28" s="478">
        <f>'A7'!I28</f>
        <v>0</v>
      </c>
      <c r="J28" s="478">
        <f>'A7'!J28</f>
        <v>0</v>
      </c>
      <c r="K28" s="478">
        <f>'A7'!K28</f>
        <v>66.046530270000005</v>
      </c>
      <c r="L28" s="478">
        <f>'A7'!L28</f>
        <v>0</v>
      </c>
      <c r="M28" s="478">
        <f>'A7'!M28</f>
        <v>0</v>
      </c>
    </row>
    <row r="29" spans="1:14" s="156" customFormat="1" ht="18" customHeight="1">
      <c r="A29" s="177"/>
      <c r="B29" s="12" t="s">
        <v>333</v>
      </c>
      <c r="C29" s="155"/>
      <c r="D29" s="110">
        <f>'A7'!D29</f>
        <v>0</v>
      </c>
      <c r="E29" s="110">
        <f>'A7'!E29</f>
        <v>0</v>
      </c>
      <c r="F29" s="110">
        <f>'A7'!F29</f>
        <v>66.046530270000005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66.046530270000005</v>
      </c>
      <c r="L29" s="110">
        <f>'A7'!L29</f>
        <v>0</v>
      </c>
      <c r="M29" s="110">
        <f>'A7'!M29</f>
        <v>1712.4217244900001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66.046530270000005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66.046530270000005</v>
      </c>
      <c r="L31" s="110">
        <f>'A7'!L31</f>
        <v>0</v>
      </c>
      <c r="M31" s="110">
        <f>'A7'!M31</f>
        <v>1712.4217244900001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919.9589744299999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919.9589744299999</v>
      </c>
    </row>
    <row r="35" spans="1:29" s="156" customFormat="1" ht="18" customHeight="1">
      <c r="A35" s="177"/>
      <c r="B35" s="469" t="s">
        <v>330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329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1570.6574254100001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1570.1247902600001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0.53263515000000006</v>
      </c>
    </row>
    <row r="41" spans="1:29" s="479" customFormat="1" ht="18" customHeight="1">
      <c r="A41" s="481"/>
      <c r="B41" s="28" t="s">
        <v>340</v>
      </c>
      <c r="C41" s="176"/>
      <c r="D41" s="478">
        <f>'A7'!D41</f>
        <v>0</v>
      </c>
      <c r="E41" s="478">
        <f>'A7'!E41</f>
        <v>0</v>
      </c>
      <c r="F41" s="478">
        <f>'A7'!F41</f>
        <v>0</v>
      </c>
      <c r="G41" s="478">
        <f>'A7'!G41</f>
        <v>0</v>
      </c>
      <c r="H41" s="478">
        <f>'A7'!H41</f>
        <v>0</v>
      </c>
      <c r="I41" s="478">
        <f>'A7'!I41</f>
        <v>0</v>
      </c>
      <c r="J41" s="478">
        <f>'A7'!J41</f>
        <v>0</v>
      </c>
      <c r="K41" s="478">
        <f>'A7'!K41</f>
        <v>0</v>
      </c>
      <c r="L41" s="478">
        <f>'A7'!L41</f>
        <v>0</v>
      </c>
      <c r="M41" s="478">
        <f>'A7'!M41</f>
        <v>9.3934630000000005E-2</v>
      </c>
    </row>
    <row r="42" spans="1:29" s="156" customFormat="1" ht="18" customHeight="1">
      <c r="A42" s="179"/>
      <c r="B42" s="31" t="s">
        <v>341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9.3934630000000005E-2</v>
      </c>
    </row>
    <row r="43" spans="1:29" s="156" customFormat="1" ht="18" customHeight="1">
      <c r="A43" s="179"/>
      <c r="B43" s="31" t="s">
        <v>342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66.046530270000005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66.046530270000005</v>
      </c>
      <c r="L44" s="110">
        <f>'A7'!L44</f>
        <v>0</v>
      </c>
      <c r="M44" s="110">
        <f>'A7'!M44</f>
        <v>4203.13205896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79" customFormat="1" ht="18" customHeight="1">
      <c r="A47" s="480"/>
      <c r="B47" s="28" t="s">
        <v>339</v>
      </c>
      <c r="C47" s="176"/>
      <c r="D47" s="478">
        <f>'A7'!D47</f>
        <v>0</v>
      </c>
      <c r="E47" s="478">
        <f>'A7'!E47</f>
        <v>0</v>
      </c>
      <c r="F47" s="478">
        <f>'A7'!F47</f>
        <v>0</v>
      </c>
      <c r="G47" s="478">
        <f>'A7'!G47</f>
        <v>0</v>
      </c>
      <c r="H47" s="478">
        <f>'A7'!H47</f>
        <v>0</v>
      </c>
      <c r="I47" s="478">
        <f>'A7'!I47</f>
        <v>0</v>
      </c>
      <c r="J47" s="478">
        <f>'A7'!J47</f>
        <v>0</v>
      </c>
      <c r="K47" s="478">
        <f>'A7'!K47</f>
        <v>0</v>
      </c>
      <c r="L47" s="478">
        <f>'A7'!L47</f>
        <v>0</v>
      </c>
      <c r="M47" s="478">
        <f>'A7'!M47</f>
        <v>0</v>
      </c>
    </row>
    <row r="48" spans="1:29" s="156" customFormat="1" ht="18" customHeight="1">
      <c r="A48" s="177"/>
      <c r="B48" s="12" t="s">
        <v>333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1146.2133648600002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1146.2133648600002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1113.7092595300001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5.1241616199999998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1108.5850979100001</v>
      </c>
    </row>
    <row r="54" spans="1:29" s="156" customFormat="1" ht="18" customHeight="1">
      <c r="A54" s="177"/>
      <c r="B54" s="469" t="s">
        <v>330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2.7065543200000004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2.7065543200000004</v>
      </c>
      <c r="N56" s="182"/>
    </row>
    <row r="57" spans="1:29" s="182" customFormat="1" ht="18" customHeight="1">
      <c r="A57" s="177"/>
      <c r="B57" s="469" t="s">
        <v>329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1393.45230277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1383.2439638999999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10.20833887</v>
      </c>
    </row>
    <row r="60" spans="1:29" s="479" customFormat="1" ht="18" customHeight="1">
      <c r="A60" s="481"/>
      <c r="B60" s="28" t="s">
        <v>340</v>
      </c>
      <c r="C60" s="176"/>
      <c r="D60" s="478">
        <f>'A7'!D60</f>
        <v>0</v>
      </c>
      <c r="E60" s="478">
        <f>'A7'!E60</f>
        <v>0</v>
      </c>
      <c r="F60" s="478">
        <f>'A7'!F60</f>
        <v>0</v>
      </c>
      <c r="G60" s="478">
        <f>'A7'!G60</f>
        <v>0</v>
      </c>
      <c r="H60" s="478">
        <f>'A7'!H60</f>
        <v>0</v>
      </c>
      <c r="I60" s="478">
        <f>'A7'!I60</f>
        <v>0</v>
      </c>
      <c r="J60" s="478">
        <f>'A7'!J60</f>
        <v>0</v>
      </c>
      <c r="K60" s="478">
        <f>'A7'!K60</f>
        <v>0</v>
      </c>
      <c r="L60" s="478">
        <f>'A7'!L60</f>
        <v>0</v>
      </c>
      <c r="M60" s="478">
        <f>'A7'!M60</f>
        <v>3.6390706799999997</v>
      </c>
    </row>
    <row r="61" spans="1:29" s="156" customFormat="1" ht="18" customHeight="1">
      <c r="A61" s="179"/>
      <c r="B61" s="31" t="s">
        <v>341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3.6390706799999997</v>
      </c>
    </row>
    <row r="62" spans="1:29" s="156" customFormat="1" ht="18" customHeight="1">
      <c r="A62" s="179"/>
      <c r="B62" s="31" t="s">
        <v>342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3659.7205521600004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66.046530270000005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66.046530270000005</v>
      </c>
      <c r="L65" s="110">
        <f>'A7'!L65</f>
        <v>0</v>
      </c>
      <c r="M65" s="110">
        <f>'A7'!M65</f>
        <v>7862.8526111200008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1055.4642608900001</v>
      </c>
      <c r="E69" s="442">
        <f>'A7'!E69</f>
        <v>4240.2389253799993</v>
      </c>
      <c r="F69" s="442">
        <f>'A7'!F69</f>
        <v>10040.311748579998</v>
      </c>
      <c r="G69" s="442">
        <f>'A7'!G69</f>
        <v>122.99317620000001</v>
      </c>
      <c r="H69" s="442">
        <f>'A7'!H69</f>
        <v>270.23414676000004</v>
      </c>
      <c r="I69" s="442">
        <f>'A7'!I69</f>
        <v>224.64198319000005</v>
      </c>
      <c r="J69" s="442">
        <f>'A7'!J69</f>
        <v>518.39234540999985</v>
      </c>
      <c r="K69" s="442">
        <f>'A7'!K69</f>
        <v>16472.27658641</v>
      </c>
      <c r="L69" s="442">
        <f>'A7'!L69</f>
        <v>1440.9982462850001</v>
      </c>
      <c r="M69" s="442">
        <f>'A7'!M69</f>
        <v>1444004.3860984647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714" t="s">
        <v>235</v>
      </c>
      <c r="B72" s="715"/>
      <c r="C72" s="715"/>
      <c r="D72" s="715"/>
      <c r="E72" s="715"/>
      <c r="F72" s="715"/>
      <c r="G72" s="715"/>
      <c r="H72" s="715"/>
      <c r="I72" s="715"/>
      <c r="J72" s="715"/>
      <c r="K72" s="715"/>
      <c r="L72" s="715"/>
      <c r="M72" s="715"/>
      <c r="O72" s="42"/>
      <c r="P72" s="42"/>
      <c r="T72" s="45"/>
    </row>
    <row r="73" spans="1:20" s="14" customFormat="1" ht="15" customHeight="1">
      <c r="A73" s="714" t="s">
        <v>239</v>
      </c>
      <c r="B73" s="715"/>
      <c r="C73" s="715"/>
      <c r="D73" s="715"/>
      <c r="E73" s="715"/>
      <c r="F73" s="715"/>
      <c r="G73" s="715"/>
      <c r="H73" s="715"/>
      <c r="I73" s="715"/>
      <c r="J73" s="715"/>
      <c r="K73" s="715"/>
      <c r="L73" s="715"/>
      <c r="M73" s="715"/>
      <c r="N73" s="26"/>
      <c r="O73" s="44"/>
      <c r="P73" s="44"/>
    </row>
    <row r="74" spans="1:20" s="14" customFormat="1" ht="14.25">
      <c r="A74" s="714" t="s">
        <v>240</v>
      </c>
      <c r="B74" s="715"/>
      <c r="C74" s="715"/>
      <c r="D74" s="715"/>
      <c r="E74" s="715"/>
      <c r="F74" s="715"/>
      <c r="G74" s="715"/>
      <c r="H74" s="715"/>
      <c r="I74" s="715"/>
      <c r="J74" s="715"/>
      <c r="K74" s="715"/>
      <c r="L74" s="715"/>
      <c r="M74" s="715"/>
      <c r="N74" s="26"/>
      <c r="O74" s="44"/>
      <c r="P74" s="44"/>
    </row>
    <row r="75" spans="1:20" s="44" customFormat="1" ht="18" hidden="1" customHeight="1">
      <c r="A75" s="714" t="s">
        <v>213</v>
      </c>
      <c r="B75" s="715"/>
      <c r="C75" s="715"/>
      <c r="D75" s="715"/>
      <c r="E75" s="715"/>
      <c r="F75" s="715"/>
      <c r="G75" s="715"/>
      <c r="H75" s="715"/>
      <c r="I75" s="715"/>
      <c r="J75" s="715"/>
      <c r="K75" s="715"/>
      <c r="L75" s="715"/>
      <c r="M75" s="715"/>
      <c r="O75" s="42"/>
      <c r="P75" s="42"/>
      <c r="T75" s="45"/>
    </row>
    <row r="76" spans="1:20" s="44" customFormat="1" ht="18" hidden="1" customHeight="1">
      <c r="A76" s="714" t="s">
        <v>241</v>
      </c>
      <c r="B76" s="715"/>
      <c r="C76" s="715"/>
      <c r="D76" s="715"/>
      <c r="E76" s="715"/>
      <c r="F76" s="715"/>
      <c r="G76" s="715"/>
      <c r="H76" s="715"/>
      <c r="I76" s="715"/>
      <c r="J76" s="715"/>
      <c r="K76" s="715"/>
      <c r="L76" s="715"/>
      <c r="M76" s="715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2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724" t="s">
        <v>225</v>
      </c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6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333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330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329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5"/>
      <c r="B23" s="28" t="s">
        <v>339</v>
      </c>
      <c r="C23" s="75"/>
      <c r="D23" s="477">
        <f>'A8'!D28</f>
        <v>0</v>
      </c>
      <c r="E23" s="477">
        <f>'A8'!E28</f>
        <v>0</v>
      </c>
      <c r="F23" s="477">
        <f>'A8'!F28</f>
        <v>0</v>
      </c>
      <c r="G23" s="477">
        <f>'A8'!G28</f>
        <v>0</v>
      </c>
      <c r="H23" s="477">
        <f>'A8'!H28</f>
        <v>0</v>
      </c>
      <c r="I23" s="477">
        <f>'A8'!I28</f>
        <v>0</v>
      </c>
      <c r="J23" s="477">
        <f>'A8'!J28</f>
        <v>0</v>
      </c>
      <c r="K23" s="477">
        <f>'A8'!K28</f>
        <v>0</v>
      </c>
      <c r="L23" s="477">
        <f>'A8'!L28</f>
        <v>0</v>
      </c>
      <c r="M23" s="477">
        <f>'A8'!M28</f>
        <v>0</v>
      </c>
      <c r="N23" s="477">
        <f>'A8'!N28</f>
        <v>0</v>
      </c>
      <c r="O23" s="477">
        <f>'A8'!O28</f>
        <v>0</v>
      </c>
      <c r="P23" s="477">
        <f>'A8'!P28</f>
        <v>0</v>
      </c>
      <c r="Q23" s="477">
        <f>'A8'!Q28</f>
        <v>0</v>
      </c>
      <c r="R23" s="477">
        <f>'A8'!R28</f>
        <v>0</v>
      </c>
      <c r="S23" s="477">
        <f>'A8'!S28</f>
        <v>0</v>
      </c>
      <c r="T23" s="477">
        <f>'A8'!T28</f>
        <v>0</v>
      </c>
      <c r="U23" s="477">
        <f>'A8'!U28</f>
        <v>0</v>
      </c>
      <c r="V23" s="477">
        <f>'A8'!V28</f>
        <v>0</v>
      </c>
      <c r="W23" s="477">
        <f>'A8'!W28</f>
        <v>0</v>
      </c>
      <c r="X23" s="477">
        <f>'A8'!X28</f>
        <v>0</v>
      </c>
      <c r="Y23" s="477">
        <f>'A8'!Y28</f>
        <v>0</v>
      </c>
      <c r="Z23" s="477">
        <f>'A8'!Z28</f>
        <v>0</v>
      </c>
      <c r="AA23" s="477">
        <f>'A8'!AA28</f>
        <v>0</v>
      </c>
      <c r="AB23" s="477">
        <f>'A8'!AB28</f>
        <v>0</v>
      </c>
      <c r="AC23" s="477">
        <f>'A8'!AC28</f>
        <v>0</v>
      </c>
      <c r="AD23" s="477">
        <f>'A8'!AD28</f>
        <v>0</v>
      </c>
      <c r="AE23" s="477">
        <f>'A8'!AE28</f>
        <v>0</v>
      </c>
      <c r="AF23" s="477">
        <f>'A8'!AF28</f>
        <v>0</v>
      </c>
      <c r="AG23" s="477">
        <f>'A8'!AG28</f>
        <v>0</v>
      </c>
      <c r="AH23" s="477">
        <f>'A8'!AH28</f>
        <v>0</v>
      </c>
      <c r="AI23" s="477">
        <f>'A8'!AI28</f>
        <v>0</v>
      </c>
      <c r="AJ23" s="477">
        <f>'A8'!AJ28</f>
        <v>0</v>
      </c>
      <c r="AK23" s="477">
        <f>'A8'!AK28</f>
        <v>0</v>
      </c>
      <c r="AL23" s="477">
        <f>'A8'!AL28</f>
        <v>0</v>
      </c>
      <c r="AM23" s="477">
        <f>'A8'!AM28</f>
        <v>0</v>
      </c>
      <c r="AN23" s="477">
        <f>'A8'!AN28</f>
        <v>0</v>
      </c>
      <c r="AO23" s="477">
        <f>'A8'!AO28</f>
        <v>0</v>
      </c>
      <c r="AP23" s="477">
        <f>'A8'!AP28</f>
        <v>0</v>
      </c>
      <c r="AQ23" s="477">
        <f>'A8'!AQ28</f>
        <v>0</v>
      </c>
      <c r="AR23" s="477">
        <f>'A8'!AR28</f>
        <v>0</v>
      </c>
    </row>
    <row r="24" spans="1:44" s="14" customFormat="1" ht="18" customHeight="1">
      <c r="A24" s="78"/>
      <c r="B24" s="12" t="s">
        <v>333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330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329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5"/>
      <c r="B36" s="28" t="s">
        <v>340</v>
      </c>
      <c r="C36" s="75"/>
      <c r="D36" s="477">
        <f>'A8'!D41</f>
        <v>0</v>
      </c>
      <c r="E36" s="477">
        <f>'A8'!E41</f>
        <v>0</v>
      </c>
      <c r="F36" s="477">
        <f>'A8'!F41</f>
        <v>0</v>
      </c>
      <c r="G36" s="477">
        <f>'A8'!G41</f>
        <v>0</v>
      </c>
      <c r="H36" s="477">
        <f>'A8'!H41</f>
        <v>0</v>
      </c>
      <c r="I36" s="477">
        <f>'A8'!I41</f>
        <v>0</v>
      </c>
      <c r="J36" s="477">
        <f>'A8'!J41</f>
        <v>0</v>
      </c>
      <c r="K36" s="477">
        <f>'A8'!K41</f>
        <v>0</v>
      </c>
      <c r="L36" s="477">
        <f>'A8'!L41</f>
        <v>0</v>
      </c>
      <c r="M36" s="477">
        <f>'A8'!M41</f>
        <v>0</v>
      </c>
      <c r="N36" s="477">
        <f>'A8'!N41</f>
        <v>0</v>
      </c>
      <c r="O36" s="477">
        <f>'A8'!O41</f>
        <v>0</v>
      </c>
      <c r="P36" s="477">
        <f>'A8'!P41</f>
        <v>0</v>
      </c>
      <c r="Q36" s="477">
        <f>'A8'!Q41</f>
        <v>0</v>
      </c>
      <c r="R36" s="477">
        <f>'A8'!R41</f>
        <v>0</v>
      </c>
      <c r="S36" s="477">
        <f>'A8'!S41</f>
        <v>0</v>
      </c>
      <c r="T36" s="477">
        <f>'A8'!T41</f>
        <v>0</v>
      </c>
      <c r="U36" s="477">
        <f>'A8'!U41</f>
        <v>0</v>
      </c>
      <c r="V36" s="477">
        <f>'A8'!V41</f>
        <v>0</v>
      </c>
      <c r="W36" s="477">
        <f>'A8'!W41</f>
        <v>0</v>
      </c>
      <c r="X36" s="477">
        <f>'A8'!X41</f>
        <v>0</v>
      </c>
      <c r="Y36" s="477">
        <f>'A8'!Y41</f>
        <v>0</v>
      </c>
      <c r="Z36" s="477">
        <f>'A8'!Z41</f>
        <v>0</v>
      </c>
      <c r="AA36" s="477">
        <f>'A8'!AA41</f>
        <v>0</v>
      </c>
      <c r="AB36" s="477">
        <f>'A8'!AB41</f>
        <v>0</v>
      </c>
      <c r="AC36" s="477">
        <f>'A8'!AC41</f>
        <v>0</v>
      </c>
      <c r="AD36" s="477">
        <f>'A8'!AD41</f>
        <v>0</v>
      </c>
      <c r="AE36" s="477">
        <f>'A8'!AE41</f>
        <v>0</v>
      </c>
      <c r="AF36" s="477">
        <f>'A8'!AF41</f>
        <v>0</v>
      </c>
      <c r="AG36" s="477">
        <f>'A8'!AG41</f>
        <v>0</v>
      </c>
      <c r="AH36" s="477">
        <f>'A8'!AH41</f>
        <v>0</v>
      </c>
      <c r="AI36" s="477">
        <f>'A8'!AI41</f>
        <v>0</v>
      </c>
      <c r="AJ36" s="477">
        <f>'A8'!AJ41</f>
        <v>0</v>
      </c>
      <c r="AK36" s="477">
        <f>'A8'!AK41</f>
        <v>0</v>
      </c>
      <c r="AL36" s="477">
        <f>'A8'!AL41</f>
        <v>0</v>
      </c>
      <c r="AM36" s="477">
        <f>'A8'!AM41</f>
        <v>0</v>
      </c>
      <c r="AN36" s="477">
        <f>'A8'!AN41</f>
        <v>0</v>
      </c>
      <c r="AO36" s="477">
        <f>'A8'!AO41</f>
        <v>0</v>
      </c>
      <c r="AP36" s="477">
        <f>'A8'!AP41</f>
        <v>0</v>
      </c>
      <c r="AQ36" s="477">
        <f>'A8'!AQ41</f>
        <v>0</v>
      </c>
      <c r="AR36" s="477">
        <f>'A8'!AR41</f>
        <v>0</v>
      </c>
    </row>
    <row r="37" spans="1:44" s="14" customFormat="1" ht="18" customHeight="1">
      <c r="A37" s="77"/>
      <c r="B37" s="31" t="s">
        <v>341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342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339</v>
      </c>
      <c r="C42" s="75"/>
      <c r="D42" s="477">
        <f>'A8'!D47</f>
        <v>0</v>
      </c>
      <c r="E42" s="477">
        <f>'A8'!E47</f>
        <v>0</v>
      </c>
      <c r="F42" s="477">
        <f>'A8'!F47</f>
        <v>0</v>
      </c>
      <c r="G42" s="477">
        <f>'A8'!G47</f>
        <v>0</v>
      </c>
      <c r="H42" s="477">
        <f>'A8'!H47</f>
        <v>0</v>
      </c>
      <c r="I42" s="477">
        <f>'A8'!I47</f>
        <v>0</v>
      </c>
      <c r="J42" s="477">
        <f>'A8'!J47</f>
        <v>0</v>
      </c>
      <c r="K42" s="477">
        <f>'A8'!K47</f>
        <v>0</v>
      </c>
      <c r="L42" s="477">
        <f>'A8'!L47</f>
        <v>0</v>
      </c>
      <c r="M42" s="477">
        <f>'A8'!M47</f>
        <v>0</v>
      </c>
      <c r="N42" s="477">
        <f>'A8'!N47</f>
        <v>0</v>
      </c>
      <c r="O42" s="477">
        <f>'A8'!O47</f>
        <v>0</v>
      </c>
      <c r="P42" s="477">
        <f>'A8'!P47</f>
        <v>0</v>
      </c>
      <c r="Q42" s="477">
        <f>'A8'!Q47</f>
        <v>0</v>
      </c>
      <c r="R42" s="477">
        <f>'A8'!R47</f>
        <v>0</v>
      </c>
      <c r="S42" s="477">
        <f>'A8'!S47</f>
        <v>0</v>
      </c>
      <c r="T42" s="477">
        <f>'A8'!T47</f>
        <v>0</v>
      </c>
      <c r="U42" s="477">
        <f>'A8'!U47</f>
        <v>0</v>
      </c>
      <c r="V42" s="477">
        <f>'A8'!V47</f>
        <v>0</v>
      </c>
      <c r="W42" s="477">
        <f>'A8'!W47</f>
        <v>0</v>
      </c>
      <c r="X42" s="477">
        <f>'A8'!X47</f>
        <v>0</v>
      </c>
      <c r="Y42" s="477">
        <f>'A8'!Y47</f>
        <v>0</v>
      </c>
      <c r="Z42" s="477">
        <f>'A8'!Z47</f>
        <v>0</v>
      </c>
      <c r="AA42" s="477">
        <f>'A8'!AA47</f>
        <v>0</v>
      </c>
      <c r="AB42" s="477">
        <f>'A8'!AB47</f>
        <v>0</v>
      </c>
      <c r="AC42" s="477">
        <f>'A8'!AC47</f>
        <v>0</v>
      </c>
      <c r="AD42" s="477">
        <f>'A8'!AD47</f>
        <v>0</v>
      </c>
      <c r="AE42" s="477">
        <f>'A8'!AE47</f>
        <v>0</v>
      </c>
      <c r="AF42" s="477">
        <f>'A8'!AF47</f>
        <v>0</v>
      </c>
      <c r="AG42" s="477">
        <f>'A8'!AG47</f>
        <v>0</v>
      </c>
      <c r="AH42" s="477">
        <f>'A8'!AH47</f>
        <v>0</v>
      </c>
      <c r="AI42" s="477">
        <f>'A8'!AI47</f>
        <v>0</v>
      </c>
      <c r="AJ42" s="477">
        <f>'A8'!AJ47</f>
        <v>0</v>
      </c>
      <c r="AK42" s="477">
        <f>'A8'!AK47</f>
        <v>0</v>
      </c>
      <c r="AL42" s="477">
        <f>'A8'!AL47</f>
        <v>0</v>
      </c>
      <c r="AM42" s="477">
        <f>'A8'!AM47</f>
        <v>0</v>
      </c>
      <c r="AN42" s="477">
        <f>'A8'!AN47</f>
        <v>0</v>
      </c>
      <c r="AO42" s="477">
        <f>'A8'!AO47</f>
        <v>0</v>
      </c>
      <c r="AP42" s="477">
        <f>'A8'!AP47</f>
        <v>0</v>
      </c>
      <c r="AQ42" s="477">
        <f>'A8'!AQ47</f>
        <v>0</v>
      </c>
      <c r="AR42" s="477">
        <f>'A8'!AR47</f>
        <v>0</v>
      </c>
    </row>
    <row r="43" spans="1:44" s="14" customFormat="1" ht="18" customHeight="1">
      <c r="A43" s="77"/>
      <c r="B43" s="12" t="s">
        <v>333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330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329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340</v>
      </c>
      <c r="C55" s="75"/>
      <c r="D55" s="477">
        <f>'A8'!D60</f>
        <v>0</v>
      </c>
      <c r="E55" s="477">
        <f>'A8'!E60</f>
        <v>0</v>
      </c>
      <c r="F55" s="477">
        <f>'A8'!F60</f>
        <v>0</v>
      </c>
      <c r="G55" s="477">
        <f>'A8'!G60</f>
        <v>0</v>
      </c>
      <c r="H55" s="477">
        <f>'A8'!H60</f>
        <v>0</v>
      </c>
      <c r="I55" s="477">
        <f>'A8'!I60</f>
        <v>0</v>
      </c>
      <c r="J55" s="477">
        <f>'A8'!J60</f>
        <v>0</v>
      </c>
      <c r="K55" s="477">
        <f>'A8'!K60</f>
        <v>0</v>
      </c>
      <c r="L55" s="477">
        <f>'A8'!L60</f>
        <v>0</v>
      </c>
      <c r="M55" s="477">
        <f>'A8'!M60</f>
        <v>0</v>
      </c>
      <c r="N55" s="477">
        <f>'A8'!N60</f>
        <v>0</v>
      </c>
      <c r="O55" s="477">
        <f>'A8'!O60</f>
        <v>0</v>
      </c>
      <c r="P55" s="477">
        <f>'A8'!P60</f>
        <v>0</v>
      </c>
      <c r="Q55" s="477">
        <f>'A8'!Q60</f>
        <v>0</v>
      </c>
      <c r="R55" s="477">
        <f>'A8'!R60</f>
        <v>0</v>
      </c>
      <c r="S55" s="477">
        <f>'A8'!S60</f>
        <v>0</v>
      </c>
      <c r="T55" s="477">
        <f>'A8'!T60</f>
        <v>0</v>
      </c>
      <c r="U55" s="477">
        <f>'A8'!U60</f>
        <v>0</v>
      </c>
      <c r="V55" s="477">
        <f>'A8'!V60</f>
        <v>0</v>
      </c>
      <c r="W55" s="477">
        <f>'A8'!W60</f>
        <v>0</v>
      </c>
      <c r="X55" s="477">
        <f>'A8'!X60</f>
        <v>0</v>
      </c>
      <c r="Y55" s="477">
        <f>'A8'!Y60</f>
        <v>0</v>
      </c>
      <c r="Z55" s="477">
        <f>'A8'!Z60</f>
        <v>0</v>
      </c>
      <c r="AA55" s="477">
        <f>'A8'!AA60</f>
        <v>0</v>
      </c>
      <c r="AB55" s="477">
        <f>'A8'!AB60</f>
        <v>0</v>
      </c>
      <c r="AC55" s="477">
        <f>'A8'!AC60</f>
        <v>0</v>
      </c>
      <c r="AD55" s="477">
        <f>'A8'!AD60</f>
        <v>0</v>
      </c>
      <c r="AE55" s="477">
        <f>'A8'!AE60</f>
        <v>0</v>
      </c>
      <c r="AF55" s="477">
        <f>'A8'!AF60</f>
        <v>0</v>
      </c>
      <c r="AG55" s="477">
        <f>'A8'!AG60</f>
        <v>0</v>
      </c>
      <c r="AH55" s="477">
        <f>'A8'!AH60</f>
        <v>0</v>
      </c>
      <c r="AI55" s="477">
        <f>'A8'!AI60</f>
        <v>0</v>
      </c>
      <c r="AJ55" s="477">
        <f>'A8'!AJ60</f>
        <v>0</v>
      </c>
      <c r="AK55" s="477">
        <f>'A8'!AK60</f>
        <v>0</v>
      </c>
      <c r="AL55" s="477">
        <f>'A8'!AL60</f>
        <v>0</v>
      </c>
      <c r="AM55" s="477">
        <f>'A8'!AM60</f>
        <v>0</v>
      </c>
      <c r="AN55" s="477">
        <f>'A8'!AN60</f>
        <v>0</v>
      </c>
      <c r="AO55" s="477">
        <f>'A8'!AO60</f>
        <v>0</v>
      </c>
      <c r="AP55" s="477">
        <f>'A8'!AP60</f>
        <v>0</v>
      </c>
      <c r="AQ55" s="477">
        <f>'A8'!AQ60</f>
        <v>0</v>
      </c>
      <c r="AR55" s="477">
        <f>'A8'!AR60</f>
        <v>0</v>
      </c>
    </row>
    <row r="56" spans="1:44" s="14" customFormat="1" ht="18" customHeight="1">
      <c r="A56" s="78"/>
      <c r="B56" s="31" t="s">
        <v>341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342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175.36405440000001</v>
      </c>
      <c r="M62" s="389">
        <f>'A8'!M67</f>
        <v>0</v>
      </c>
      <c r="N62" s="389">
        <f>'A8'!N67</f>
        <v>118.96014044</v>
      </c>
      <c r="O62" s="389">
        <f>'A8'!O67</f>
        <v>78.887687130000003</v>
      </c>
      <c r="P62" s="389">
        <f>'A8'!P67</f>
        <v>0</v>
      </c>
      <c r="Q62" s="389">
        <f>'A8'!Q67</f>
        <v>0</v>
      </c>
      <c r="R62" s="389">
        <f>'A8'!R67</f>
        <v>25.073392300000002</v>
      </c>
      <c r="S62" s="389">
        <f>'A8'!S67</f>
        <v>11.468062459999999</v>
      </c>
      <c r="T62" s="389">
        <f>'A8'!T67</f>
        <v>0</v>
      </c>
      <c r="U62" s="389">
        <f>'A8'!U67</f>
        <v>2.2154E-2</v>
      </c>
      <c r="V62" s="389">
        <f>'A8'!V67</f>
        <v>0.14362480999999999</v>
      </c>
      <c r="W62" s="389">
        <f>'A8'!W67</f>
        <v>0</v>
      </c>
      <c r="X62" s="389">
        <f>'A8'!X67</f>
        <v>0</v>
      </c>
      <c r="Y62" s="389">
        <f>'A8'!Y67</f>
        <v>0.6310020999999999</v>
      </c>
      <c r="Z62" s="389">
        <f>'A8'!Z67</f>
        <v>6.9308395700000007</v>
      </c>
      <c r="AA62" s="389">
        <f>'A8'!AA67</f>
        <v>0</v>
      </c>
      <c r="AB62" s="389">
        <f>'A8'!AB67</f>
        <v>3.336E-3</v>
      </c>
      <c r="AC62" s="389">
        <f>'A8'!AC67</f>
        <v>384.41309254000009</v>
      </c>
      <c r="AD62" s="389">
        <f>'A8'!AD67</f>
        <v>242.12470363999998</v>
      </c>
      <c r="AE62" s="389">
        <f>'A8'!AE67</f>
        <v>0</v>
      </c>
      <c r="AF62" s="389">
        <f>'A8'!AF67</f>
        <v>0</v>
      </c>
      <c r="AG62" s="389">
        <f>'A8'!AG67</f>
        <v>168.61316791000004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90.400382989999983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50.689490270000007</v>
      </c>
      <c r="AR62" s="389">
        <f>'A8'!AR67</f>
        <v>1514.6821797499997</v>
      </c>
    </row>
    <row r="63" spans="1:44" s="44" customFormat="1" ht="18" customHeight="1">
      <c r="A63" s="714" t="s">
        <v>242</v>
      </c>
      <c r="B63" s="715"/>
      <c r="C63" s="715"/>
      <c r="D63" s="715"/>
      <c r="E63" s="715"/>
      <c r="F63" s="715"/>
      <c r="G63" s="715"/>
      <c r="H63" s="715"/>
      <c r="I63" s="715"/>
      <c r="J63" s="715"/>
      <c r="K63" s="715"/>
      <c r="L63" s="715"/>
      <c r="M63" s="715"/>
      <c r="O63" s="42"/>
      <c r="P63" s="42"/>
      <c r="T63" s="45"/>
    </row>
    <row r="64" spans="1:44" s="44" customFormat="1" ht="18" hidden="1" customHeight="1">
      <c r="A64" s="714" t="s">
        <v>234</v>
      </c>
      <c r="B64" s="715"/>
      <c r="C64" s="715"/>
      <c r="D64" s="715"/>
      <c r="E64" s="715"/>
      <c r="F64" s="715"/>
      <c r="G64" s="715"/>
      <c r="H64" s="715"/>
      <c r="I64" s="715"/>
      <c r="J64" s="715"/>
      <c r="K64" s="715"/>
      <c r="L64" s="715"/>
      <c r="M64" s="715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6"/>
  <sheetViews>
    <sheetView topLeftCell="A4" workbookViewId="0">
      <selection sqref="A1:M1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318</v>
      </c>
    </row>
    <row r="3" spans="1:2" ht="15" customHeight="1">
      <c r="A3" s="468" t="s">
        <v>278</v>
      </c>
      <c r="B3" s="517" t="s">
        <v>279</v>
      </c>
    </row>
    <row r="4" spans="1:2" ht="15" customHeight="1">
      <c r="A4" s="462">
        <v>0.89749356343517006</v>
      </c>
      <c r="B4" s="518" t="s">
        <v>348</v>
      </c>
    </row>
    <row r="5" spans="1:2" ht="15" customHeight="1">
      <c r="A5" s="462">
        <v>5.051817665048508E-2</v>
      </c>
      <c r="B5" s="518" t="s">
        <v>356</v>
      </c>
    </row>
    <row r="6" spans="1:2" ht="15" customHeight="1">
      <c r="A6" s="462">
        <v>3.5954830992510879E-2</v>
      </c>
      <c r="B6" s="518" t="s">
        <v>688</v>
      </c>
    </row>
    <row r="7" spans="1:2" ht="15" customHeight="1">
      <c r="A7" s="462">
        <v>3.0420251674092803E-3</v>
      </c>
      <c r="B7" s="518" t="s">
        <v>689</v>
      </c>
    </row>
    <row r="8" spans="1:2" ht="15" customHeight="1">
      <c r="A8" s="462">
        <v>2.9965237474114215E-3</v>
      </c>
      <c r="B8" s="518" t="s">
        <v>690</v>
      </c>
    </row>
    <row r="9" spans="1:2" ht="15" customHeight="1">
      <c r="A9" s="462">
        <v>2.6646824596999749E-3</v>
      </c>
      <c r="B9" s="518" t="s">
        <v>691</v>
      </c>
    </row>
    <row r="10" spans="1:2" ht="15" customHeight="1">
      <c r="A10" s="462">
        <v>2.3833475239544372E-3</v>
      </c>
      <c r="B10" s="518" t="s">
        <v>692</v>
      </c>
    </row>
    <row r="11" spans="1:2" ht="15" customHeight="1">
      <c r="A11" s="462">
        <v>1.8214794177430524E-3</v>
      </c>
      <c r="B11" s="518" t="s">
        <v>693</v>
      </c>
    </row>
    <row r="12" spans="1:2" ht="15" customHeight="1">
      <c r="A12" s="462">
        <v>8.24308601928139E-4</v>
      </c>
      <c r="B12" s="518" t="s">
        <v>694</v>
      </c>
    </row>
    <row r="13" spans="1:2" ht="15" customHeight="1">
      <c r="A13" s="462">
        <v>4.1338442244878476E-4</v>
      </c>
      <c r="B13" s="518" t="s">
        <v>403</v>
      </c>
    </row>
    <row r="14" spans="1:2" ht="15" customHeight="1">
      <c r="A14" s="462">
        <v>2.2348948327514123E-4</v>
      </c>
      <c r="B14" s="518" t="s">
        <v>359</v>
      </c>
    </row>
    <row r="15" spans="1:2" ht="15" customHeight="1">
      <c r="A15" s="462">
        <v>1.9914068680686916E-4</v>
      </c>
      <c r="B15" s="518" t="s">
        <v>695</v>
      </c>
    </row>
    <row r="16" spans="1:2" ht="15" customHeight="1">
      <c r="A16" s="462">
        <v>1.4853154498859264E-4</v>
      </c>
      <c r="B16" s="518" t="s">
        <v>353</v>
      </c>
    </row>
    <row r="17" spans="1:2">
      <c r="A17" s="467">
        <v>1.3927266371731078E-4</v>
      </c>
      <c r="B17" s="461" t="s">
        <v>364</v>
      </c>
    </row>
    <row r="18" spans="1:2">
      <c r="A18" s="467">
        <v>1.2334976152387093E-4</v>
      </c>
      <c r="B18" s="461" t="s">
        <v>285</v>
      </c>
    </row>
    <row r="19" spans="1:2">
      <c r="A19" s="467">
        <v>1.0917568250773728E-4</v>
      </c>
      <c r="B19" s="461" t="s">
        <v>319</v>
      </c>
    </row>
    <row r="20" spans="1:2">
      <c r="A20" s="467">
        <v>5.783941058006446E-5</v>
      </c>
      <c r="B20" s="461" t="s">
        <v>696</v>
      </c>
    </row>
    <row r="21" spans="1:2">
      <c r="A21" s="467">
        <v>5.3456987510665652E-5</v>
      </c>
      <c r="B21" s="461" t="s">
        <v>697</v>
      </c>
    </row>
    <row r="22" spans="1:2">
      <c r="A22" s="467">
        <v>5.2037583238997541E-5</v>
      </c>
      <c r="B22" s="461" t="s">
        <v>293</v>
      </c>
    </row>
    <row r="23" spans="1:2">
      <c r="A23" s="467">
        <v>5.0843631946585821E-5</v>
      </c>
      <c r="B23" s="461" t="s">
        <v>698</v>
      </c>
    </row>
    <row r="24" spans="1:2" hidden="1">
      <c r="A24" s="467">
        <v>4.8020738335584035E-5</v>
      </c>
      <c r="B24" s="461" t="s">
        <v>699</v>
      </c>
    </row>
    <row r="25" spans="1:2" hidden="1">
      <c r="A25" s="467">
        <v>4.7618038556207493E-5</v>
      </c>
      <c r="B25" s="461" t="s">
        <v>700</v>
      </c>
    </row>
    <row r="26" spans="1:2" hidden="1">
      <c r="A26" s="467">
        <v>4.7227943736701044E-5</v>
      </c>
      <c r="B26" s="461" t="s">
        <v>701</v>
      </c>
    </row>
    <row r="27" spans="1:2" hidden="1">
      <c r="A27" s="467">
        <v>4.4260439282050446E-5</v>
      </c>
      <c r="B27" s="461" t="s">
        <v>289</v>
      </c>
    </row>
    <row r="28" spans="1:2" hidden="1">
      <c r="A28" s="467">
        <v>4.1396569776012987E-5</v>
      </c>
      <c r="B28" s="461" t="s">
        <v>702</v>
      </c>
    </row>
    <row r="29" spans="1:2" hidden="1">
      <c r="A29" s="467">
        <v>4.1162258990225638E-5</v>
      </c>
      <c r="B29" s="461" t="s">
        <v>283</v>
      </c>
    </row>
    <row r="30" spans="1:2" hidden="1">
      <c r="A30" s="467">
        <v>4.0724432375196449E-5</v>
      </c>
      <c r="B30" s="461" t="s">
        <v>310</v>
      </c>
    </row>
    <row r="31" spans="1:2" hidden="1">
      <c r="A31" s="467">
        <v>3.7006295760068628E-5</v>
      </c>
      <c r="B31" s="461" t="s">
        <v>281</v>
      </c>
    </row>
    <row r="32" spans="1:2" hidden="1">
      <c r="A32" s="467">
        <v>3.6870407936064849E-5</v>
      </c>
      <c r="B32" s="461" t="s">
        <v>703</v>
      </c>
    </row>
    <row r="33" spans="1:2" hidden="1">
      <c r="A33" s="467">
        <v>2.9763733246137381E-5</v>
      </c>
      <c r="B33" s="461" t="s">
        <v>704</v>
      </c>
    </row>
    <row r="34" spans="1:2" hidden="1">
      <c r="A34" s="467">
        <v>2.7058509511715273E-5</v>
      </c>
      <c r="B34" s="461" t="s">
        <v>705</v>
      </c>
    </row>
    <row r="35" spans="1:2" hidden="1">
      <c r="A35" s="467">
        <v>2.6961563264925016E-5</v>
      </c>
      <c r="B35" s="461" t="s">
        <v>706</v>
      </c>
    </row>
    <row r="36" spans="1:2" hidden="1">
      <c r="A36" s="467">
        <v>2.2781554843179377E-5</v>
      </c>
      <c r="B36" s="461" t="s">
        <v>282</v>
      </c>
    </row>
    <row r="37" spans="1:2" hidden="1">
      <c r="A37" s="467">
        <v>2.1269714328982991E-5</v>
      </c>
      <c r="B37" s="461" t="s">
        <v>707</v>
      </c>
    </row>
    <row r="38" spans="1:2" hidden="1">
      <c r="A38" s="467">
        <v>1.9516116930058244E-5</v>
      </c>
      <c r="B38" s="461" t="s">
        <v>315</v>
      </c>
    </row>
    <row r="39" spans="1:2" hidden="1">
      <c r="A39" s="467">
        <v>1.728782797239352E-5</v>
      </c>
      <c r="B39" s="461" t="s">
        <v>300</v>
      </c>
    </row>
    <row r="40" spans="1:2" hidden="1">
      <c r="A40" s="467">
        <v>1.7061271328119513E-5</v>
      </c>
      <c r="B40" s="461" t="s">
        <v>306</v>
      </c>
    </row>
    <row r="41" spans="1:2" hidden="1">
      <c r="A41" s="467">
        <v>1.5854112527815314E-5</v>
      </c>
      <c r="B41" s="461" t="s">
        <v>302</v>
      </c>
    </row>
    <row r="42" spans="1:2" hidden="1">
      <c r="A42" s="467">
        <v>1.4165695739300352E-5</v>
      </c>
      <c r="B42" s="461" t="s">
        <v>284</v>
      </c>
    </row>
    <row r="43" spans="1:2" hidden="1">
      <c r="A43" s="467">
        <v>1.282839645118011E-5</v>
      </c>
      <c r="B43" s="461" t="s">
        <v>288</v>
      </c>
    </row>
    <row r="44" spans="1:2" hidden="1">
      <c r="A44" s="467">
        <v>1.2222867486303705E-5</v>
      </c>
      <c r="B44" s="461" t="s">
        <v>294</v>
      </c>
    </row>
    <row r="45" spans="1:2" hidden="1">
      <c r="A45" s="467">
        <v>1.2172914677539539E-5</v>
      </c>
      <c r="B45" s="461" t="s">
        <v>296</v>
      </c>
    </row>
    <row r="46" spans="1:2" hidden="1">
      <c r="A46" s="467">
        <v>1.1584590469792919E-5</v>
      </c>
      <c r="B46" s="461" t="s">
        <v>708</v>
      </c>
    </row>
    <row r="47" spans="1:2" hidden="1">
      <c r="A47" s="467">
        <v>1.1429120711565682E-5</v>
      </c>
      <c r="B47" s="461" t="s">
        <v>709</v>
      </c>
    </row>
    <row r="48" spans="1:2" hidden="1">
      <c r="A48" s="467">
        <v>9.5615063164918291E-6</v>
      </c>
      <c r="B48" s="461" t="s">
        <v>287</v>
      </c>
    </row>
    <row r="49" spans="1:2" hidden="1">
      <c r="A49" s="467">
        <v>8.0990214681471621E-6</v>
      </c>
      <c r="B49" s="461" t="s">
        <v>312</v>
      </c>
    </row>
    <row r="50" spans="1:2" hidden="1">
      <c r="A50" s="467">
        <v>7.3981011264419551E-6</v>
      </c>
      <c r="B50" s="461" t="s">
        <v>299</v>
      </c>
    </row>
    <row r="51" spans="1:2" hidden="1">
      <c r="A51" s="467">
        <v>6.2491264356258086E-6</v>
      </c>
      <c r="B51" s="461" t="s">
        <v>307</v>
      </c>
    </row>
    <row r="52" spans="1:2" hidden="1">
      <c r="A52" s="467">
        <v>5.6468210588439953E-6</v>
      </c>
      <c r="B52" s="461" t="s">
        <v>295</v>
      </c>
    </row>
    <row r="53" spans="1:2" hidden="1">
      <c r="A53" s="467">
        <v>4.516512257851987E-6</v>
      </c>
      <c r="B53" s="461" t="s">
        <v>291</v>
      </c>
    </row>
    <row r="54" spans="1:2" hidden="1">
      <c r="A54" s="467">
        <v>3.5289717910477009E-6</v>
      </c>
      <c r="B54" s="461" t="s">
        <v>314</v>
      </c>
    </row>
    <row r="55" spans="1:2" hidden="1">
      <c r="A55" s="467">
        <v>3.4826776573815238E-6</v>
      </c>
      <c r="B55" s="461" t="s">
        <v>309</v>
      </c>
    </row>
    <row r="56" spans="1:2" hidden="1">
      <c r="A56" s="467">
        <v>3.4098458947155186E-6</v>
      </c>
      <c r="B56" s="461" t="s">
        <v>321</v>
      </c>
    </row>
    <row r="57" spans="1:2" hidden="1">
      <c r="A57" s="467">
        <v>3.0427578039622619E-6</v>
      </c>
      <c r="B57" s="461" t="s">
        <v>292</v>
      </c>
    </row>
    <row r="58" spans="1:2" hidden="1">
      <c r="A58" s="467">
        <v>2.9594838558252674E-6</v>
      </c>
      <c r="B58" s="461" t="s">
        <v>297</v>
      </c>
    </row>
    <row r="59" spans="1:2" hidden="1">
      <c r="A59" s="467">
        <v>2.7942683921952646E-6</v>
      </c>
      <c r="B59" s="461" t="s">
        <v>308</v>
      </c>
    </row>
    <row r="60" spans="1:2" hidden="1">
      <c r="A60" s="467">
        <v>2.4275187294972555E-6</v>
      </c>
      <c r="B60" s="461" t="s">
        <v>298</v>
      </c>
    </row>
    <row r="61" spans="1:2" hidden="1">
      <c r="A61" s="467">
        <v>2.1942957829551313E-6</v>
      </c>
      <c r="B61" s="461" t="s">
        <v>303</v>
      </c>
    </row>
    <row r="62" spans="1:2" hidden="1">
      <c r="A62" s="467">
        <v>1.704263304818132E-6</v>
      </c>
      <c r="B62" s="461" t="s">
        <v>710</v>
      </c>
    </row>
    <row r="63" spans="1:2" hidden="1">
      <c r="A63" s="467">
        <v>1.4599812598507824E-6</v>
      </c>
      <c r="B63" s="461" t="s">
        <v>301</v>
      </c>
    </row>
    <row r="64" spans="1:2" hidden="1">
      <c r="A64" s="467">
        <v>1.2172701540906761E-6</v>
      </c>
      <c r="B64" s="461" t="s">
        <v>322</v>
      </c>
    </row>
    <row r="65" spans="1:2" hidden="1">
      <c r="A65" s="467">
        <v>1.1195967008864502E-6</v>
      </c>
      <c r="B65" s="461" t="s">
        <v>290</v>
      </c>
    </row>
    <row r="66" spans="1:2" hidden="1">
      <c r="A66" s="467">
        <v>1.0225239453066178E-6</v>
      </c>
      <c r="B66" s="461" t="s">
        <v>313</v>
      </c>
    </row>
    <row r="67" spans="1:2" hidden="1">
      <c r="A67" s="467">
        <v>9.7252292880508487E-7</v>
      </c>
      <c r="B67" s="461" t="s">
        <v>311</v>
      </c>
    </row>
    <row r="68" spans="1:2" hidden="1">
      <c r="A68" s="467">
        <v>5.3399150691665375E-7</v>
      </c>
      <c r="B68" s="461" t="s">
        <v>320</v>
      </c>
    </row>
    <row r="69" spans="1:2" hidden="1">
      <c r="A69" s="467">
        <v>3.6492521896477782E-7</v>
      </c>
      <c r="B69" s="461" t="s">
        <v>711</v>
      </c>
    </row>
    <row r="70" spans="1:2" hidden="1">
      <c r="A70" s="467">
        <v>2.4357558248885594E-7</v>
      </c>
      <c r="B70" s="461" t="s">
        <v>305</v>
      </c>
    </row>
    <row r="71" spans="1:2" hidden="1">
      <c r="A71" s="467">
        <v>2.1890232686331123E-7</v>
      </c>
      <c r="B71" s="461" t="s">
        <v>323</v>
      </c>
    </row>
    <row r="72" spans="1:2" hidden="1">
      <c r="A72" s="467">
        <v>1.1686003528660294E-7</v>
      </c>
      <c r="B72" s="461" t="s">
        <v>317</v>
      </c>
    </row>
    <row r="73" spans="1:2" hidden="1">
      <c r="A73" s="467">
        <v>4.7017318177642151E-7</v>
      </c>
      <c r="B73" s="461" t="s">
        <v>317</v>
      </c>
    </row>
    <row r="74" spans="1:2" hidden="1">
      <c r="A74" s="467">
        <v>2.0737013871528696E-7</v>
      </c>
      <c r="B74" s="461" t="s">
        <v>303</v>
      </c>
    </row>
    <row r="75" spans="1:2" hidden="1">
      <c r="A75" s="467">
        <v>1.8131322491405005E-8</v>
      </c>
      <c r="B75" s="461" t="s">
        <v>304</v>
      </c>
    </row>
    <row r="76" spans="1:2" hidden="1">
      <c r="A76" s="467">
        <v>1.8075840703833697E-8</v>
      </c>
      <c r="B76" s="461" t="s">
        <v>323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showZeros="0" view="pageBreakPreview" zoomScaleNormal="100" zoomScaleSheetLayoutView="70" workbookViewId="0">
      <pane xSplit="3" ySplit="9" topLeftCell="F10" activePane="bottomRight" state="frozen"/>
      <selection activeCell="J39" sqref="J39"/>
      <selection pane="topRight" activeCell="J39" sqref="J39"/>
      <selection pane="bottomLeft" activeCell="J39" sqref="J39"/>
      <selection pane="bottomRight" activeCell="M32" sqref="M3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712" t="s">
        <v>170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431"/>
    </row>
    <row r="2" spans="1:22" s="433" customFormat="1" ht="51" hidden="1" customHeight="1">
      <c r="A2" s="718" t="s">
        <v>258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447"/>
    </row>
    <row r="3" spans="1:22" s="433" customFormat="1" ht="15.75" customHeight="1">
      <c r="A3" s="713" t="s">
        <v>796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434"/>
    </row>
    <row r="4" spans="1:22" s="434" customFormat="1" ht="14.25" customHeight="1">
      <c r="A4" s="716" t="s">
        <v>328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</row>
    <row r="5" spans="1:22" s="434" customFormat="1" ht="14.25" customHeight="1">
      <c r="A5" s="713"/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</row>
    <row r="6" spans="1:22" s="434" customFormat="1" ht="14.25" customHeight="1">
      <c r="A6" s="431"/>
    </row>
    <row r="7" spans="1:22" s="5" customFormat="1" ht="18" customHeight="1">
      <c r="A7" s="1" t="s">
        <v>797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731" t="s">
        <v>49</v>
      </c>
      <c r="E8" s="731" t="s">
        <v>6</v>
      </c>
      <c r="F8" s="731" t="s">
        <v>36</v>
      </c>
      <c r="G8" s="731" t="s">
        <v>7</v>
      </c>
      <c r="H8" s="731" t="s">
        <v>8</v>
      </c>
      <c r="I8" s="731" t="s">
        <v>9</v>
      </c>
      <c r="J8" s="731" t="s">
        <v>10</v>
      </c>
      <c r="K8" s="731" t="s">
        <v>11</v>
      </c>
      <c r="L8" s="732" t="s">
        <v>173</v>
      </c>
      <c r="M8" s="731" t="s">
        <v>174</v>
      </c>
    </row>
    <row r="9" spans="1:22" s="14" customFormat="1" ht="39.75" customHeight="1">
      <c r="A9" s="23"/>
      <c r="B9" s="24"/>
      <c r="C9" s="24"/>
      <c r="D9" s="731"/>
      <c r="E9" s="731"/>
      <c r="F9" s="731"/>
      <c r="G9" s="731"/>
      <c r="H9" s="731"/>
      <c r="I9" s="731"/>
      <c r="J9" s="731"/>
      <c r="K9" s="731"/>
      <c r="L9" s="732"/>
      <c r="M9" s="731"/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519" t="s">
        <v>798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519" t="s">
        <v>799</v>
      </c>
      <c r="C13" s="48"/>
      <c r="D13" s="451"/>
      <c r="E13" s="451"/>
      <c r="F13" s="451"/>
      <c r="G13" s="451"/>
      <c r="H13" s="451"/>
      <c r="I13" s="451"/>
      <c r="J13" s="451"/>
      <c r="K13" s="451"/>
      <c r="L13" s="451"/>
      <c r="M13" s="451">
        <f>[1]A1!M13</f>
        <v>0</v>
      </c>
      <c r="N13" s="26"/>
    </row>
    <row r="14" spans="1:22" s="14" customFormat="1" ht="18.75" customHeight="1">
      <c r="A14" s="29"/>
      <c r="B14" s="12" t="s">
        <v>331</v>
      </c>
      <c r="C14" s="200"/>
      <c r="D14" s="396">
        <f>B!D14</f>
        <v>0</v>
      </c>
      <c r="E14" s="396">
        <f>B!E14</f>
        <v>0</v>
      </c>
      <c r="F14" s="396">
        <f>B!F14</f>
        <v>0</v>
      </c>
      <c r="G14" s="396">
        <f>B!G14</f>
        <v>0</v>
      </c>
      <c r="H14" s="396">
        <f>B!H14</f>
        <v>0</v>
      </c>
      <c r="I14" s="396">
        <f>B!I14</f>
        <v>0</v>
      </c>
      <c r="J14" s="396">
        <f>B!J14</f>
        <v>0</v>
      </c>
      <c r="K14" s="396">
        <f>B!K14</f>
        <v>0</v>
      </c>
      <c r="L14" s="396">
        <f>B!L14</f>
        <v>0</v>
      </c>
      <c r="M14" s="396">
        <f>B!M14</f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B!D15</f>
        <v>0</v>
      </c>
      <c r="E15" s="396">
        <f>B!E15</f>
        <v>0</v>
      </c>
      <c r="F15" s="396">
        <f>B!F15</f>
        <v>0</v>
      </c>
      <c r="G15" s="396">
        <f>B!G15</f>
        <v>0</v>
      </c>
      <c r="H15" s="396">
        <f>B!H15</f>
        <v>0</v>
      </c>
      <c r="I15" s="396">
        <f>B!I15</f>
        <v>0</v>
      </c>
      <c r="J15" s="396">
        <f>B!J15</f>
        <v>0</v>
      </c>
      <c r="K15" s="396">
        <f>B!K15</f>
        <v>0</v>
      </c>
      <c r="L15" s="396">
        <f>B!L15</f>
        <v>0</v>
      </c>
      <c r="M15" s="396">
        <f>B!M15</f>
        <v>0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B!D16</f>
        <v>0</v>
      </c>
      <c r="E16" s="396">
        <f>B!E16</f>
        <v>0</v>
      </c>
      <c r="F16" s="396">
        <f>B!F16</f>
        <v>0</v>
      </c>
      <c r="G16" s="396">
        <f>B!G16</f>
        <v>0</v>
      </c>
      <c r="H16" s="396">
        <f>B!H16</f>
        <v>0</v>
      </c>
      <c r="I16" s="396">
        <f>B!I16</f>
        <v>0</v>
      </c>
      <c r="J16" s="396">
        <f>B!J16</f>
        <v>0</v>
      </c>
      <c r="K16" s="396">
        <f>B!K16</f>
        <v>0</v>
      </c>
      <c r="L16" s="396">
        <f>B!L16</f>
        <v>0</v>
      </c>
      <c r="M16" s="396">
        <f>B!M16</f>
        <v>0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B!D17</f>
        <v>0</v>
      </c>
      <c r="E17" s="396">
        <f>B!E17</f>
        <v>0</v>
      </c>
      <c r="F17" s="396">
        <f>B!F17</f>
        <v>0</v>
      </c>
      <c r="G17" s="396">
        <f>B!G17</f>
        <v>0</v>
      </c>
      <c r="H17" s="396">
        <f>B!H17</f>
        <v>0</v>
      </c>
      <c r="I17" s="396">
        <f>B!I17</f>
        <v>0</v>
      </c>
      <c r="J17" s="396">
        <f>B!J17</f>
        <v>0</v>
      </c>
      <c r="K17" s="396">
        <f>B!K17</f>
        <v>0</v>
      </c>
      <c r="L17" s="396">
        <f>B!L17</f>
        <v>0</v>
      </c>
      <c r="M17" s="396">
        <f>B!M17</f>
        <v>0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B!D18</f>
        <v>0</v>
      </c>
      <c r="E18" s="396">
        <f>B!E18</f>
        <v>0</v>
      </c>
      <c r="F18" s="396">
        <f>B!F18</f>
        <v>0</v>
      </c>
      <c r="G18" s="396">
        <f>B!G18</f>
        <v>0</v>
      </c>
      <c r="H18" s="396">
        <f>B!H18</f>
        <v>0</v>
      </c>
      <c r="I18" s="396">
        <f>B!I18</f>
        <v>0</v>
      </c>
      <c r="J18" s="396">
        <f>B!J18</f>
        <v>0</v>
      </c>
      <c r="K18" s="396">
        <f>B!K18</f>
        <v>0</v>
      </c>
      <c r="L18" s="396">
        <f>B!L18</f>
        <v>0</v>
      </c>
      <c r="M18" s="396">
        <f>B!M18</f>
        <v>0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B!D19</f>
        <v>0</v>
      </c>
      <c r="E19" s="396">
        <f>B!E19</f>
        <v>0</v>
      </c>
      <c r="F19" s="396">
        <f>B!F19</f>
        <v>0</v>
      </c>
      <c r="G19" s="396">
        <f>B!G19</f>
        <v>0</v>
      </c>
      <c r="H19" s="396">
        <f>B!H19</f>
        <v>0</v>
      </c>
      <c r="I19" s="396">
        <f>B!I19</f>
        <v>0</v>
      </c>
      <c r="J19" s="396">
        <f>B!J19</f>
        <v>0</v>
      </c>
      <c r="K19" s="396">
        <f>B!K19</f>
        <v>0</v>
      </c>
      <c r="L19" s="396">
        <f>B!L19</f>
        <v>0</v>
      </c>
      <c r="M19" s="396">
        <f>B!M19</f>
        <v>0</v>
      </c>
      <c r="N19" s="26"/>
      <c r="O19" s="26"/>
    </row>
    <row r="20" spans="1:16" s="14" customFormat="1" ht="17.25" customHeight="1">
      <c r="A20" s="30"/>
      <c r="B20" s="469" t="s">
        <v>330</v>
      </c>
      <c r="C20" s="200"/>
      <c r="D20" s="396">
        <f>B!D20</f>
        <v>0</v>
      </c>
      <c r="E20" s="396">
        <f>B!E20</f>
        <v>0</v>
      </c>
      <c r="F20" s="396">
        <f>B!F20</f>
        <v>0</v>
      </c>
      <c r="G20" s="396">
        <f>B!G20</f>
        <v>0</v>
      </c>
      <c r="H20" s="396">
        <f>B!H20</f>
        <v>0</v>
      </c>
      <c r="I20" s="396">
        <f>B!I20</f>
        <v>0</v>
      </c>
      <c r="J20" s="396">
        <f>B!J20</f>
        <v>0</v>
      </c>
      <c r="K20" s="396">
        <f>B!K20</f>
        <v>0</v>
      </c>
      <c r="L20" s="396">
        <f>B!L20</f>
        <v>0</v>
      </c>
      <c r="M20" s="396">
        <f>B!M20</f>
        <v>0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B!D21</f>
        <v>0</v>
      </c>
      <c r="E21" s="396">
        <f>B!E21</f>
        <v>0</v>
      </c>
      <c r="F21" s="396">
        <f>B!F21</f>
        <v>0</v>
      </c>
      <c r="G21" s="396">
        <f>B!G21</f>
        <v>0</v>
      </c>
      <c r="H21" s="396">
        <f>B!H21</f>
        <v>0</v>
      </c>
      <c r="I21" s="396">
        <f>B!I21</f>
        <v>0</v>
      </c>
      <c r="J21" s="396">
        <f>B!J21</f>
        <v>0</v>
      </c>
      <c r="K21" s="396">
        <f>B!K21</f>
        <v>0</v>
      </c>
      <c r="L21" s="396">
        <f>B!L21</f>
        <v>0</v>
      </c>
      <c r="M21" s="396">
        <f>B!M21</f>
        <v>0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B!D22</f>
        <v>0</v>
      </c>
      <c r="E22" s="396">
        <f>B!E22</f>
        <v>0</v>
      </c>
      <c r="F22" s="396">
        <f>B!F22</f>
        <v>0</v>
      </c>
      <c r="G22" s="396">
        <f>B!G22</f>
        <v>0</v>
      </c>
      <c r="H22" s="396">
        <f>B!H22</f>
        <v>0</v>
      </c>
      <c r="I22" s="396">
        <f>B!I22</f>
        <v>0</v>
      </c>
      <c r="J22" s="396">
        <f>B!J22</f>
        <v>0</v>
      </c>
      <c r="K22" s="396">
        <f>B!K22</f>
        <v>0</v>
      </c>
      <c r="L22" s="396">
        <f>B!L22</f>
        <v>0</v>
      </c>
      <c r="M22" s="396">
        <f>B!M22</f>
        <v>0</v>
      </c>
      <c r="N22" s="26"/>
      <c r="P22" s="199"/>
    </row>
    <row r="23" spans="1:16" s="14" customFormat="1" ht="21.75" customHeight="1">
      <c r="A23" s="29"/>
      <c r="B23" s="469" t="s">
        <v>329</v>
      </c>
      <c r="C23" s="200"/>
      <c r="D23" s="396">
        <f>B!D23</f>
        <v>0</v>
      </c>
      <c r="E23" s="396">
        <f>B!E23</f>
        <v>0</v>
      </c>
      <c r="F23" s="396">
        <f>B!F23</f>
        <v>0</v>
      </c>
      <c r="G23" s="396">
        <f>B!G23</f>
        <v>0</v>
      </c>
      <c r="H23" s="396">
        <f>B!H23</f>
        <v>0</v>
      </c>
      <c r="I23" s="396">
        <f>B!I23</f>
        <v>0</v>
      </c>
      <c r="J23" s="396">
        <f>B!J23</f>
        <v>0</v>
      </c>
      <c r="K23" s="396">
        <f>B!K23</f>
        <v>0</v>
      </c>
      <c r="L23" s="396">
        <f>B!L23</f>
        <v>0</v>
      </c>
      <c r="M23" s="396">
        <f>B!M23</f>
        <v>0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B!D24</f>
        <v>0</v>
      </c>
      <c r="E24" s="396">
        <f>B!E24</f>
        <v>0</v>
      </c>
      <c r="F24" s="396">
        <f>B!F24</f>
        <v>0</v>
      </c>
      <c r="G24" s="396">
        <f>B!G24</f>
        <v>0</v>
      </c>
      <c r="H24" s="396">
        <f>B!H24</f>
        <v>0</v>
      </c>
      <c r="I24" s="396">
        <f>B!I24</f>
        <v>0</v>
      </c>
      <c r="J24" s="396">
        <f>B!J24</f>
        <v>0</v>
      </c>
      <c r="K24" s="396">
        <f>B!K24</f>
        <v>0</v>
      </c>
      <c r="L24" s="396">
        <f>B!L24</f>
        <v>0</v>
      </c>
      <c r="M24" s="396">
        <f>B!M24</f>
        <v>0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B!D25</f>
        <v>0</v>
      </c>
      <c r="E25" s="396">
        <f>B!E25</f>
        <v>0</v>
      </c>
      <c r="F25" s="396">
        <f>B!F25</f>
        <v>0</v>
      </c>
      <c r="G25" s="396">
        <f>B!G25</f>
        <v>0</v>
      </c>
      <c r="H25" s="396">
        <f>B!H25</f>
        <v>0</v>
      </c>
      <c r="I25" s="396">
        <f>B!I25</f>
        <v>0</v>
      </c>
      <c r="J25" s="396">
        <f>B!J25</f>
        <v>0</v>
      </c>
      <c r="K25" s="396">
        <f>B!K25</f>
        <v>0</v>
      </c>
      <c r="L25" s="396">
        <f>B!L25</f>
        <v>0</v>
      </c>
      <c r="M25" s="396">
        <f>B!M25</f>
        <v>0</v>
      </c>
      <c r="N25" s="26"/>
    </row>
    <row r="26" spans="1:16" s="14" customFormat="1" ht="18.75" customHeight="1">
      <c r="A26" s="29"/>
      <c r="B26" s="12" t="s">
        <v>174</v>
      </c>
      <c r="C26" s="12"/>
      <c r="D26" s="396">
        <f>B!D26</f>
        <v>0</v>
      </c>
      <c r="E26" s="396">
        <f>B!E26</f>
        <v>0</v>
      </c>
      <c r="F26" s="396">
        <f>B!F26</f>
        <v>0</v>
      </c>
      <c r="G26" s="396">
        <f>B!G26</f>
        <v>0</v>
      </c>
      <c r="H26" s="396">
        <f>B!H26</f>
        <v>0</v>
      </c>
      <c r="I26" s="396">
        <f>B!I26</f>
        <v>0</v>
      </c>
      <c r="J26" s="396">
        <f>B!J26</f>
        <v>0</v>
      </c>
      <c r="K26" s="396">
        <f>B!K26</f>
        <v>0</v>
      </c>
      <c r="L26" s="396">
        <f>B!L26</f>
        <v>0</v>
      </c>
      <c r="M26" s="396">
        <f>B!M26</f>
        <v>0</v>
      </c>
      <c r="N26" s="26"/>
      <c r="P26" s="199"/>
    </row>
    <row r="27" spans="1:16" s="14" customFormat="1" ht="18.75" customHeight="1">
      <c r="A27" s="29"/>
      <c r="B27" s="12"/>
      <c r="C27" s="12"/>
      <c r="D27" s="482"/>
      <c r="E27" s="482"/>
      <c r="F27" s="482"/>
      <c r="G27" s="396"/>
      <c r="H27" s="396"/>
      <c r="I27" s="396"/>
      <c r="J27" s="396"/>
      <c r="K27" s="396"/>
      <c r="L27" s="396"/>
      <c r="M27" s="396"/>
      <c r="N27" s="26"/>
    </row>
    <row r="28" spans="1:16" s="14" customFormat="1" ht="18.75" customHeight="1">
      <c r="A28" s="27"/>
      <c r="B28" s="519" t="s">
        <v>800</v>
      </c>
      <c r="C28" s="48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26"/>
    </row>
    <row r="29" spans="1:16" s="14" customFormat="1" ht="18.75" customHeight="1">
      <c r="A29" s="29"/>
      <c r="B29" s="12" t="s">
        <v>331</v>
      </c>
      <c r="C29" s="200"/>
      <c r="D29" s="396">
        <f>B!D29</f>
        <v>406.78787988281255</v>
      </c>
      <c r="E29" s="396">
        <f>B!E29</f>
        <v>2317.5</v>
      </c>
      <c r="F29" s="396">
        <f>B!F29</f>
        <v>184.293826171875</v>
      </c>
      <c r="G29" s="396">
        <f>B!G29</f>
        <v>0</v>
      </c>
      <c r="H29" s="396">
        <f>B!H29</f>
        <v>0</v>
      </c>
      <c r="I29" s="396">
        <f>B!I29</f>
        <v>0</v>
      </c>
      <c r="J29" s="396">
        <f>B!J29</f>
        <v>0</v>
      </c>
      <c r="K29" s="396">
        <f>B!K29</f>
        <v>0</v>
      </c>
      <c r="L29" s="396">
        <f>B!L29</f>
        <v>0</v>
      </c>
      <c r="M29" s="396">
        <f>B!M29</f>
        <v>2908.5817060546879</v>
      </c>
      <c r="N29" s="26"/>
    </row>
    <row r="30" spans="1:16" s="14" customFormat="1" ht="18.75" customHeight="1">
      <c r="A30" s="30"/>
      <c r="B30" s="31" t="s">
        <v>175</v>
      </c>
      <c r="C30" s="200"/>
      <c r="D30" s="396">
        <f>B!D30</f>
        <v>38.771332519531249</v>
      </c>
      <c r="E30" s="396">
        <f>B!E30</f>
        <v>0</v>
      </c>
      <c r="F30" s="396">
        <f>B!F30</f>
        <v>0</v>
      </c>
      <c r="G30" s="396">
        <f>B!G30</f>
        <v>0</v>
      </c>
      <c r="H30" s="396">
        <f>B!H30</f>
        <v>0</v>
      </c>
      <c r="I30" s="396">
        <f>B!I30</f>
        <v>0</v>
      </c>
      <c r="J30" s="396">
        <f>B!J30</f>
        <v>0</v>
      </c>
      <c r="K30" s="396">
        <f>B!K30</f>
        <v>0</v>
      </c>
      <c r="L30" s="396">
        <f>B!L30</f>
        <v>0</v>
      </c>
      <c r="M30" s="396">
        <f>B!M30</f>
        <v>38.771332519531249</v>
      </c>
      <c r="N30" s="26"/>
    </row>
    <row r="31" spans="1:16" s="14" customFormat="1" ht="18.75" customHeight="1">
      <c r="A31" s="30"/>
      <c r="B31" s="31" t="s">
        <v>176</v>
      </c>
      <c r="C31" s="200"/>
      <c r="D31" s="396">
        <f>B!D31</f>
        <v>368.01654736328129</v>
      </c>
      <c r="E31" s="396">
        <f>B!E31</f>
        <v>2317.5</v>
      </c>
      <c r="F31" s="396">
        <f>B!F31</f>
        <v>184.293826171875</v>
      </c>
      <c r="G31" s="396">
        <f>B!G31</f>
        <v>0</v>
      </c>
      <c r="H31" s="396">
        <f>B!H31</f>
        <v>0</v>
      </c>
      <c r="I31" s="396">
        <f>B!I31</f>
        <v>0</v>
      </c>
      <c r="J31" s="396">
        <f>B!J31</f>
        <v>0</v>
      </c>
      <c r="K31" s="396">
        <f>B!K31</f>
        <v>0</v>
      </c>
      <c r="L31" s="396">
        <f>B!L31</f>
        <v>0</v>
      </c>
      <c r="M31" s="396">
        <f>B!M31</f>
        <v>2869.8103735351565</v>
      </c>
      <c r="N31" s="26"/>
    </row>
    <row r="32" spans="1:16" s="14" customFormat="1" ht="18.75" customHeight="1">
      <c r="A32" s="29"/>
      <c r="B32" s="12" t="s">
        <v>177</v>
      </c>
      <c r="C32" s="200"/>
      <c r="D32" s="396">
        <f>B!D32</f>
        <v>20.370125000000002</v>
      </c>
      <c r="E32" s="396">
        <f>B!E32</f>
        <v>0</v>
      </c>
      <c r="F32" s="396">
        <f>B!F32</f>
        <v>0</v>
      </c>
      <c r="G32" s="396">
        <f>B!G32</f>
        <v>0</v>
      </c>
      <c r="H32" s="396">
        <f>B!H32</f>
        <v>0</v>
      </c>
      <c r="I32" s="396">
        <f>B!I32</f>
        <v>0</v>
      </c>
      <c r="J32" s="396">
        <f>B!J32</f>
        <v>0</v>
      </c>
      <c r="K32" s="396">
        <f>B!K32</f>
        <v>0</v>
      </c>
      <c r="L32" s="396">
        <f>B!L32</f>
        <v>0</v>
      </c>
      <c r="M32" s="396">
        <f>B!M32</f>
        <v>20.370125000000002</v>
      </c>
      <c r="N32" s="26"/>
    </row>
    <row r="33" spans="1:22" s="14" customFormat="1" ht="18.75" customHeight="1">
      <c r="A33" s="30"/>
      <c r="B33" s="31" t="s">
        <v>175</v>
      </c>
      <c r="C33" s="200"/>
      <c r="D33" s="396">
        <f>B!D33</f>
        <v>0</v>
      </c>
      <c r="E33" s="396">
        <f>B!E33</f>
        <v>0</v>
      </c>
      <c r="F33" s="396">
        <f>B!F33</f>
        <v>0</v>
      </c>
      <c r="G33" s="396">
        <f>B!G33</f>
        <v>0</v>
      </c>
      <c r="H33" s="396">
        <f>B!H33</f>
        <v>0</v>
      </c>
      <c r="I33" s="396">
        <f>B!I33</f>
        <v>0</v>
      </c>
      <c r="J33" s="396">
        <f>B!J33</f>
        <v>0</v>
      </c>
      <c r="K33" s="396">
        <f>B!K33</f>
        <v>0</v>
      </c>
      <c r="L33" s="396">
        <f>B!L33</f>
        <v>0</v>
      </c>
      <c r="M33" s="396">
        <f>B!M33</f>
        <v>0</v>
      </c>
      <c r="N33" s="26"/>
    </row>
    <row r="34" spans="1:22" s="14" customFormat="1" ht="18.75" customHeight="1">
      <c r="A34" s="30"/>
      <c r="B34" s="31" t="s">
        <v>176</v>
      </c>
      <c r="C34" s="200"/>
      <c r="D34" s="396">
        <f>B!D34</f>
        <v>20.370125000000002</v>
      </c>
      <c r="E34" s="396">
        <f>B!E34</f>
        <v>0</v>
      </c>
      <c r="F34" s="396">
        <f>B!F34</f>
        <v>0</v>
      </c>
      <c r="G34" s="396">
        <f>B!G34</f>
        <v>0</v>
      </c>
      <c r="H34" s="396">
        <f>B!H34</f>
        <v>0</v>
      </c>
      <c r="I34" s="396">
        <f>B!I34</f>
        <v>0</v>
      </c>
      <c r="J34" s="396">
        <f>B!J34</f>
        <v>0</v>
      </c>
      <c r="K34" s="396">
        <f>B!K34</f>
        <v>0</v>
      </c>
      <c r="L34" s="396">
        <f>B!L34</f>
        <v>0</v>
      </c>
      <c r="M34" s="396">
        <f>B!M34</f>
        <v>20.370125000000002</v>
      </c>
      <c r="N34" s="26"/>
    </row>
    <row r="35" spans="1:22" s="14" customFormat="1" ht="18.75" customHeight="1">
      <c r="A35" s="30"/>
      <c r="B35" s="469" t="s">
        <v>330</v>
      </c>
      <c r="C35" s="200"/>
      <c r="D35" s="396">
        <f>B!D35</f>
        <v>0</v>
      </c>
      <c r="E35" s="396">
        <f>B!E35</f>
        <v>0</v>
      </c>
      <c r="F35" s="396">
        <f>B!F35</f>
        <v>0</v>
      </c>
      <c r="G35" s="396">
        <f>B!G35</f>
        <v>0</v>
      </c>
      <c r="H35" s="396">
        <f>B!H35</f>
        <v>0</v>
      </c>
      <c r="I35" s="396">
        <f>B!I35</f>
        <v>0</v>
      </c>
      <c r="J35" s="396">
        <f>B!J35</f>
        <v>0</v>
      </c>
      <c r="K35" s="396">
        <f>B!K35</f>
        <v>0</v>
      </c>
      <c r="L35" s="396">
        <f>B!L35</f>
        <v>0</v>
      </c>
      <c r="M35" s="396">
        <f>B!M35</f>
        <v>0</v>
      </c>
      <c r="N35" s="26"/>
    </row>
    <row r="36" spans="1:22" s="14" customFormat="1" ht="18.75" customHeight="1">
      <c r="A36" s="30"/>
      <c r="B36" s="31" t="s">
        <v>175</v>
      </c>
      <c r="C36" s="200"/>
      <c r="D36" s="396">
        <f>B!D36</f>
        <v>0</v>
      </c>
      <c r="E36" s="396">
        <f>B!E36</f>
        <v>0</v>
      </c>
      <c r="F36" s="396">
        <f>B!F36</f>
        <v>0</v>
      </c>
      <c r="G36" s="396">
        <f>B!G36</f>
        <v>0</v>
      </c>
      <c r="H36" s="396">
        <f>B!H36</f>
        <v>0</v>
      </c>
      <c r="I36" s="396">
        <f>B!I36</f>
        <v>0</v>
      </c>
      <c r="J36" s="396">
        <f>B!J36</f>
        <v>0</v>
      </c>
      <c r="K36" s="396">
        <f>B!K36</f>
        <v>0</v>
      </c>
      <c r="L36" s="396">
        <f>B!L36</f>
        <v>0</v>
      </c>
      <c r="M36" s="396">
        <f>B!M36</f>
        <v>0</v>
      </c>
      <c r="N36" s="26"/>
    </row>
    <row r="37" spans="1:22" s="14" customFormat="1" ht="18.75" customHeight="1">
      <c r="A37" s="30"/>
      <c r="B37" s="31" t="s">
        <v>176</v>
      </c>
      <c r="C37" s="200"/>
      <c r="D37" s="396">
        <f>B!D37</f>
        <v>0</v>
      </c>
      <c r="E37" s="396">
        <f>B!E37</f>
        <v>0</v>
      </c>
      <c r="F37" s="396">
        <f>B!F37</f>
        <v>0</v>
      </c>
      <c r="G37" s="396">
        <f>B!G37</f>
        <v>0</v>
      </c>
      <c r="H37" s="396">
        <f>B!H37</f>
        <v>0</v>
      </c>
      <c r="I37" s="396">
        <f>B!I37</f>
        <v>0</v>
      </c>
      <c r="J37" s="396">
        <f>B!J37</f>
        <v>0</v>
      </c>
      <c r="K37" s="396">
        <f>B!K37</f>
        <v>0</v>
      </c>
      <c r="L37" s="396">
        <f>B!L37</f>
        <v>0</v>
      </c>
      <c r="M37" s="396">
        <f>B!M37</f>
        <v>0</v>
      </c>
      <c r="N37" s="26"/>
    </row>
    <row r="38" spans="1:22" s="14" customFormat="1" ht="18.75" customHeight="1">
      <c r="A38" s="30"/>
      <c r="B38" s="469" t="s">
        <v>329</v>
      </c>
      <c r="C38" s="200"/>
      <c r="D38" s="396">
        <f>B!D38</f>
        <v>0</v>
      </c>
      <c r="E38" s="396">
        <f>B!E38</f>
        <v>0</v>
      </c>
      <c r="F38" s="396">
        <f>B!F38</f>
        <v>0</v>
      </c>
      <c r="G38" s="396">
        <f>B!G38</f>
        <v>0</v>
      </c>
      <c r="H38" s="396">
        <f>B!H38</f>
        <v>0</v>
      </c>
      <c r="I38" s="396">
        <f>B!I38</f>
        <v>0</v>
      </c>
      <c r="J38" s="396">
        <f>B!J38</f>
        <v>0</v>
      </c>
      <c r="K38" s="396">
        <f>B!K38</f>
        <v>0</v>
      </c>
      <c r="L38" s="396">
        <f>B!L38</f>
        <v>0</v>
      </c>
      <c r="M38" s="396">
        <f>B!M38</f>
        <v>0</v>
      </c>
      <c r="N38" s="26"/>
    </row>
    <row r="39" spans="1:22" s="14" customFormat="1" ht="18.75" customHeight="1">
      <c r="A39" s="30"/>
      <c r="B39" s="31" t="s">
        <v>175</v>
      </c>
      <c r="C39" s="200"/>
      <c r="D39" s="396">
        <f>B!D39</f>
        <v>0</v>
      </c>
      <c r="E39" s="396">
        <f>B!E39</f>
        <v>0</v>
      </c>
      <c r="F39" s="396">
        <f>B!F39</f>
        <v>0</v>
      </c>
      <c r="G39" s="396">
        <f>B!G39</f>
        <v>0</v>
      </c>
      <c r="H39" s="396">
        <f>B!H39</f>
        <v>0</v>
      </c>
      <c r="I39" s="396">
        <f>B!I39</f>
        <v>0</v>
      </c>
      <c r="J39" s="396">
        <f>B!J39</f>
        <v>0</v>
      </c>
      <c r="K39" s="396">
        <f>B!K39</f>
        <v>0</v>
      </c>
      <c r="L39" s="396">
        <f>B!L39</f>
        <v>0</v>
      </c>
      <c r="M39" s="396">
        <f>B!M39</f>
        <v>0</v>
      </c>
      <c r="N39" s="26"/>
    </row>
    <row r="40" spans="1:22" s="14" customFormat="1" ht="18.75" customHeight="1">
      <c r="A40" s="30"/>
      <c r="B40" s="31" t="s">
        <v>176</v>
      </c>
      <c r="C40" s="200"/>
      <c r="D40" s="396">
        <f>B!D40</f>
        <v>0</v>
      </c>
      <c r="E40" s="396">
        <f>B!E40</f>
        <v>0</v>
      </c>
      <c r="F40" s="396">
        <f>B!F40</f>
        <v>0</v>
      </c>
      <c r="G40" s="396">
        <f>B!G40</f>
        <v>0</v>
      </c>
      <c r="H40" s="396">
        <f>B!H40</f>
        <v>0</v>
      </c>
      <c r="I40" s="396">
        <f>B!I40</f>
        <v>0</v>
      </c>
      <c r="J40" s="396">
        <f>B!J40</f>
        <v>0</v>
      </c>
      <c r="K40" s="396">
        <f>B!K40</f>
        <v>0</v>
      </c>
      <c r="L40" s="396">
        <f>B!L40</f>
        <v>0</v>
      </c>
      <c r="M40" s="396">
        <f>B!M40</f>
        <v>0</v>
      </c>
      <c r="N40" s="26"/>
    </row>
    <row r="41" spans="1:22" s="14" customFormat="1" ht="18.75" customHeight="1">
      <c r="A41" s="34"/>
      <c r="B41" s="436" t="s">
        <v>174</v>
      </c>
      <c r="C41" s="437"/>
      <c r="D41" s="438">
        <f>B!D41</f>
        <v>427.15800488281252</v>
      </c>
      <c r="E41" s="439">
        <f>B!E41</f>
        <v>2317.5</v>
      </c>
      <c r="F41" s="439">
        <f>B!F41</f>
        <v>184.293826171875</v>
      </c>
      <c r="G41" s="439">
        <f>B!G41</f>
        <v>0</v>
      </c>
      <c r="H41" s="439">
        <f>B!H41</f>
        <v>0</v>
      </c>
      <c r="I41" s="439">
        <f>B!I41</f>
        <v>0</v>
      </c>
      <c r="J41" s="439">
        <f>B!J41</f>
        <v>0</v>
      </c>
      <c r="K41" s="439">
        <f>B!K41</f>
        <v>0</v>
      </c>
      <c r="L41" s="439">
        <f>B!L41</f>
        <v>0</v>
      </c>
      <c r="M41" s="439">
        <f>B!M41</f>
        <v>2928.9518310546878</v>
      </c>
      <c r="N41" s="26"/>
    </row>
    <row r="42" spans="1:22" s="14" customFormat="1" ht="14.25" customHeight="1">
      <c r="A42" s="733" t="s">
        <v>801</v>
      </c>
      <c r="B42" s="734"/>
      <c r="C42" s="734"/>
      <c r="D42" s="734"/>
      <c r="E42" s="734"/>
      <c r="F42" s="734"/>
      <c r="G42" s="734"/>
      <c r="H42" s="734"/>
      <c r="I42" s="734"/>
      <c r="J42" s="734"/>
      <c r="K42" s="734"/>
      <c r="L42" s="734"/>
      <c r="M42" s="734"/>
      <c r="N42" s="26"/>
      <c r="O42" s="44"/>
      <c r="P42" s="44"/>
    </row>
    <row r="43" spans="1:22" s="14" customFormat="1" ht="18" customHeight="1">
      <c r="A43" s="714" t="s">
        <v>249</v>
      </c>
      <c r="B43" s="714"/>
      <c r="C43" s="714"/>
      <c r="D43" s="714"/>
      <c r="E43" s="714"/>
      <c r="F43" s="714"/>
      <c r="G43" s="714"/>
      <c r="H43" s="714"/>
      <c r="I43" s="714"/>
      <c r="J43" s="714"/>
      <c r="K43" s="714"/>
      <c r="L43" s="714"/>
      <c r="M43" s="714"/>
      <c r="N43" s="26"/>
      <c r="O43" s="44"/>
      <c r="P43" s="44"/>
      <c r="V43" s="26"/>
    </row>
    <row r="44" spans="1:22" s="44" customFormat="1" ht="18" customHeight="1">
      <c r="A44" s="714" t="s">
        <v>802</v>
      </c>
      <c r="B44" s="715"/>
      <c r="C44" s="715"/>
      <c r="D44" s="715"/>
      <c r="E44" s="715"/>
      <c r="F44" s="715"/>
      <c r="G44" s="715"/>
      <c r="H44" s="715"/>
      <c r="I44" s="715"/>
      <c r="J44" s="715"/>
      <c r="K44" s="715"/>
      <c r="L44" s="715"/>
      <c r="M44" s="715"/>
      <c r="O44" s="40"/>
      <c r="P44" s="40"/>
      <c r="T44" s="45"/>
    </row>
    <row r="45" spans="1:22" s="44" customFormat="1" ht="18" customHeight="1">
      <c r="A45" s="714" t="s">
        <v>803</v>
      </c>
      <c r="B45" s="715"/>
      <c r="C45" s="715"/>
      <c r="D45" s="715"/>
      <c r="E45" s="715"/>
      <c r="F45" s="715"/>
      <c r="G45" s="715"/>
      <c r="H45" s="715"/>
      <c r="I45" s="715"/>
      <c r="J45" s="715"/>
      <c r="K45" s="715"/>
      <c r="L45" s="715"/>
      <c r="M45" s="715"/>
      <c r="O45" s="42"/>
      <c r="P45" s="42"/>
      <c r="T45" s="45"/>
    </row>
    <row r="46" spans="1:22" s="40" customFormat="1" ht="20.25" customHeight="1">
      <c r="A46" s="714" t="s">
        <v>804</v>
      </c>
      <c r="B46" s="715"/>
      <c r="C46" s="715"/>
      <c r="D46" s="715"/>
      <c r="E46" s="715"/>
      <c r="F46" s="715"/>
      <c r="G46" s="715"/>
      <c r="H46" s="715"/>
      <c r="I46" s="715"/>
      <c r="J46" s="715"/>
      <c r="K46" s="715"/>
      <c r="L46" s="715"/>
      <c r="M46" s="71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0">
    <mergeCell ref="A1:M1"/>
    <mergeCell ref="A2:M2"/>
    <mergeCell ref="A3:M3"/>
    <mergeCell ref="A4:M4"/>
    <mergeCell ref="A5:M5"/>
    <mergeCell ref="D8:D9"/>
    <mergeCell ref="E8:E9"/>
    <mergeCell ref="F8:F9"/>
    <mergeCell ref="G8:G9"/>
    <mergeCell ref="H8:H9"/>
    <mergeCell ref="A43:M43"/>
    <mergeCell ref="A44:M44"/>
    <mergeCell ref="A45:M45"/>
    <mergeCell ref="A46:M46"/>
    <mergeCell ref="I8:I9"/>
    <mergeCell ref="J8:J9"/>
    <mergeCell ref="K8:K9"/>
    <mergeCell ref="L8:L9"/>
    <mergeCell ref="M8:M9"/>
    <mergeCell ref="A42:M42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60" activePane="bottomRight" state="frozen"/>
      <selection activeCell="J39" sqref="J39"/>
      <selection pane="topRight" activeCell="J39" sqref="J39"/>
      <selection pane="bottomLeft" activeCell="J39" sqref="J39"/>
      <selection pane="bottomRight" activeCell="E62" sqref="E62"/>
    </sheetView>
  </sheetViews>
  <sheetFormatPr defaultRowHeight="12.75" zeroHeight="1"/>
  <cols>
    <col min="1" max="1" width="1.7109375" style="614" customWidth="1"/>
    <col min="2" max="2" width="1.7109375" style="654" customWidth="1"/>
    <col min="3" max="3" width="50.7109375" style="654" customWidth="1"/>
    <col min="4" max="8" width="16.7109375" style="655" customWidth="1"/>
    <col min="9" max="10" width="17.7109375" style="655" customWidth="1"/>
    <col min="11" max="11" width="16.7109375" style="655" customWidth="1"/>
    <col min="12" max="12" width="16.7109375" style="656" customWidth="1"/>
    <col min="13" max="13" width="1.7109375" style="655" customWidth="1"/>
    <col min="14" max="14" width="1.7109375" style="657" customWidth="1"/>
    <col min="15" max="16384" width="9.140625" style="614"/>
  </cols>
  <sheetData>
    <row r="1" spans="1:16" s="520" customFormat="1" ht="20.100000000000001" customHeight="1">
      <c r="B1" s="521" t="s">
        <v>805</v>
      </c>
      <c r="C1" s="522"/>
      <c r="D1" s="523"/>
      <c r="E1" s="523"/>
      <c r="F1" s="523"/>
      <c r="G1" s="523"/>
      <c r="H1" s="523"/>
      <c r="I1" s="523"/>
      <c r="J1" s="523"/>
      <c r="K1" s="523"/>
      <c r="L1" s="524"/>
      <c r="M1" s="523"/>
      <c r="N1" s="525"/>
    </row>
    <row r="2" spans="1:16" s="520" customFormat="1" ht="20.100000000000001" customHeight="1"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526"/>
    </row>
    <row r="3" spans="1:16" s="520" customFormat="1" ht="20.100000000000001" customHeight="1">
      <c r="B3" s="741" t="s">
        <v>806</v>
      </c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526"/>
    </row>
    <row r="4" spans="1:16" s="520" customFormat="1" ht="20.100000000000001" customHeight="1">
      <c r="B4" s="742" t="s">
        <v>328</v>
      </c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526"/>
    </row>
    <row r="5" spans="1:16" s="520" customFormat="1" ht="20.100000000000001" customHeight="1">
      <c r="B5" s="742" t="s">
        <v>807</v>
      </c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526"/>
    </row>
    <row r="6" spans="1:16" ht="47.25" customHeight="1">
      <c r="B6" s="528"/>
      <c r="C6" s="615"/>
      <c r="D6" s="743" t="s">
        <v>747</v>
      </c>
      <c r="E6" s="744"/>
      <c r="F6" s="744"/>
      <c r="G6" s="744"/>
      <c r="H6" s="744"/>
      <c r="I6" s="744"/>
      <c r="J6" s="744"/>
      <c r="K6" s="744"/>
      <c r="L6" s="744"/>
      <c r="M6" s="744"/>
      <c r="N6" s="530"/>
    </row>
    <row r="7" spans="1:16" s="616" customFormat="1" ht="50.1" customHeight="1">
      <c r="B7" s="617"/>
      <c r="C7" s="618"/>
      <c r="D7" s="745" t="s">
        <v>808</v>
      </c>
      <c r="E7" s="746"/>
      <c r="F7" s="747" t="s">
        <v>809</v>
      </c>
      <c r="G7" s="748"/>
      <c r="H7" s="748"/>
      <c r="I7" s="748"/>
      <c r="J7" s="748"/>
      <c r="K7" s="735" t="s">
        <v>810</v>
      </c>
      <c r="L7" s="750" t="s">
        <v>811</v>
      </c>
      <c r="M7" s="751"/>
      <c r="N7" s="620"/>
      <c r="O7" s="621"/>
      <c r="P7" s="621"/>
    </row>
    <row r="8" spans="1:16" s="622" customFormat="1" ht="30" customHeight="1">
      <c r="B8" s="623"/>
      <c r="C8" s="624" t="s">
        <v>248</v>
      </c>
      <c r="D8" s="756" t="s">
        <v>812</v>
      </c>
      <c r="E8" s="735" t="s">
        <v>813</v>
      </c>
      <c r="F8" s="737" t="s">
        <v>812</v>
      </c>
      <c r="G8" s="738"/>
      <c r="H8" s="737" t="s">
        <v>813</v>
      </c>
      <c r="I8" s="739"/>
      <c r="J8" s="739"/>
      <c r="K8" s="749"/>
      <c r="L8" s="752"/>
      <c r="M8" s="753"/>
      <c r="N8" s="626"/>
      <c r="O8" s="621"/>
    </row>
    <row r="9" spans="1:16" s="627" customFormat="1" ht="59.25" customHeight="1">
      <c r="B9" s="628"/>
      <c r="C9" s="629"/>
      <c r="D9" s="757"/>
      <c r="E9" s="736"/>
      <c r="F9" s="630" t="s">
        <v>814</v>
      </c>
      <c r="G9" s="630" t="s">
        <v>815</v>
      </c>
      <c r="H9" s="619" t="s">
        <v>754</v>
      </c>
      <c r="I9" s="619" t="s">
        <v>816</v>
      </c>
      <c r="J9" s="631" t="s">
        <v>815</v>
      </c>
      <c r="K9" s="736"/>
      <c r="L9" s="754"/>
      <c r="M9" s="755"/>
      <c r="N9" s="632"/>
      <c r="O9" s="633"/>
      <c r="P9" s="633"/>
    </row>
    <row r="10" spans="1:16" s="627" customFormat="1" ht="23.25" hidden="1" customHeight="1">
      <c r="B10" s="634"/>
      <c r="C10" s="635"/>
      <c r="D10" s="636" t="s">
        <v>756</v>
      </c>
      <c r="E10" s="636" t="s">
        <v>757</v>
      </c>
      <c r="F10" s="636" t="s">
        <v>758</v>
      </c>
      <c r="G10" s="636" t="s">
        <v>759</v>
      </c>
      <c r="H10" s="636" t="s">
        <v>760</v>
      </c>
      <c r="I10" s="636" t="s">
        <v>761</v>
      </c>
      <c r="J10" s="636" t="s">
        <v>762</v>
      </c>
      <c r="K10" s="636" t="s">
        <v>763</v>
      </c>
      <c r="L10" s="636" t="s">
        <v>764</v>
      </c>
      <c r="M10" s="625"/>
      <c r="N10" s="632"/>
      <c r="O10" s="633"/>
      <c r="P10" s="633"/>
    </row>
    <row r="11" spans="1:16" ht="30" customHeight="1">
      <c r="A11" s="637"/>
      <c r="B11" s="638"/>
      <c r="C11" s="554" t="s">
        <v>267</v>
      </c>
      <c r="D11" s="555"/>
      <c r="E11" s="555"/>
      <c r="F11" s="555"/>
      <c r="G11" s="555"/>
      <c r="H11" s="555"/>
      <c r="I11" s="555"/>
      <c r="J11" s="555"/>
      <c r="K11" s="555"/>
      <c r="L11" s="556"/>
      <c r="M11" s="557"/>
      <c r="N11" s="639"/>
      <c r="O11" s="633"/>
      <c r="P11" s="633"/>
    </row>
    <row r="12" spans="1:16" ht="15">
      <c r="A12" s="640"/>
      <c r="B12" s="638"/>
      <c r="C12" s="554" t="s">
        <v>339</v>
      </c>
      <c r="D12" s="560">
        <f t="shared" ref="D12:K12" si="0">D13+D16+D17</f>
        <v>34232.394340695049</v>
      </c>
      <c r="E12" s="560">
        <f t="shared" si="0"/>
        <v>13015.917638919969</v>
      </c>
      <c r="F12" s="560">
        <f t="shared" si="0"/>
        <v>35900.693276105056</v>
      </c>
      <c r="G12" s="560">
        <f t="shared" si="0"/>
        <v>260853.01248636455</v>
      </c>
      <c r="H12" s="560">
        <f t="shared" si="0"/>
        <v>18821.590401829999</v>
      </c>
      <c r="I12" s="560">
        <f t="shared" si="0"/>
        <v>37895.355027555044</v>
      </c>
      <c r="J12" s="560">
        <f t="shared" si="0"/>
        <v>0</v>
      </c>
      <c r="K12" s="560">
        <f t="shared" si="0"/>
        <v>212085.26558076913</v>
      </c>
      <c r="L12" s="561">
        <f t="shared" ref="L12:L21" si="1">+SUM(D12:K12)</f>
        <v>612804.22875223879</v>
      </c>
      <c r="M12" s="557"/>
      <c r="N12" s="639"/>
      <c r="O12" s="633"/>
      <c r="P12" s="633"/>
    </row>
    <row r="13" spans="1:16" ht="17.100000000000001" customHeight="1">
      <c r="B13" s="638"/>
      <c r="C13" s="562" t="s">
        <v>333</v>
      </c>
      <c r="D13" s="563">
        <f t="shared" ref="D13:K13" si="2">D15+D14</f>
        <v>24681.538140555025</v>
      </c>
      <c r="E13" s="563">
        <f t="shared" si="2"/>
        <v>12317.697104979969</v>
      </c>
      <c r="F13" s="563">
        <f t="shared" si="2"/>
        <v>16328.402142420033</v>
      </c>
      <c r="G13" s="563">
        <f t="shared" si="2"/>
        <v>192755.76426171971</v>
      </c>
      <c r="H13" s="563">
        <f t="shared" si="2"/>
        <v>8648.8007579999958</v>
      </c>
      <c r="I13" s="563">
        <f t="shared" si="2"/>
        <v>27905.552646560049</v>
      </c>
      <c r="J13" s="563">
        <f t="shared" si="2"/>
        <v>0</v>
      </c>
      <c r="K13" s="563">
        <f t="shared" si="2"/>
        <v>48301.746949265027</v>
      </c>
      <c r="L13" s="564">
        <f t="shared" si="1"/>
        <v>330939.50200349983</v>
      </c>
      <c r="M13" s="557"/>
      <c r="N13" s="639"/>
      <c r="O13" s="640"/>
      <c r="P13" s="640"/>
    </row>
    <row r="14" spans="1:16" s="621" customFormat="1" ht="17.100000000000001" customHeight="1">
      <c r="B14" s="641"/>
      <c r="C14" s="566" t="s">
        <v>817</v>
      </c>
      <c r="D14" s="563">
        <f>C_out!C2</f>
        <v>539.79726493500027</v>
      </c>
      <c r="E14" s="563">
        <f>C_out!D2</f>
        <v>12317.697104979969</v>
      </c>
      <c r="F14" s="563">
        <f>C_out!E2</f>
        <v>1141.299876959999</v>
      </c>
      <c r="G14" s="563">
        <f>C_out!F2</f>
        <v>149873.5707489347</v>
      </c>
      <c r="H14" s="563">
        <f>C_out!G2</f>
        <v>772.40114653000012</v>
      </c>
      <c r="I14" s="563">
        <f>C_out!H2</f>
        <v>4454.6736617250044</v>
      </c>
      <c r="J14" s="563">
        <f>C_out!I2</f>
        <v>0</v>
      </c>
      <c r="K14" s="563">
        <f>C_out!J2</f>
        <v>31401.366818520029</v>
      </c>
      <c r="L14" s="567">
        <f t="shared" si="1"/>
        <v>200500.80662258473</v>
      </c>
      <c r="M14" s="557"/>
      <c r="N14" s="639"/>
      <c r="O14" s="640"/>
      <c r="P14" s="640"/>
    </row>
    <row r="15" spans="1:16" s="621" customFormat="1" ht="17.100000000000001" customHeight="1">
      <c r="B15" s="641"/>
      <c r="C15" s="566" t="s">
        <v>818</v>
      </c>
      <c r="D15" s="563">
        <f>C_out!C3</f>
        <v>24141.740875620024</v>
      </c>
      <c r="E15" s="563">
        <f>C_out!D3</f>
        <v>0</v>
      </c>
      <c r="F15" s="563">
        <f>C_out!E3</f>
        <v>15187.102265460035</v>
      </c>
      <c r="G15" s="563">
        <f>C_out!F3</f>
        <v>42882.193512785001</v>
      </c>
      <c r="H15" s="563">
        <f>C_out!G3</f>
        <v>7876.3996114699949</v>
      </c>
      <c r="I15" s="563">
        <f>C_out!H3</f>
        <v>23450.878984835043</v>
      </c>
      <c r="J15" s="563">
        <f>C_out!I3</f>
        <v>0</v>
      </c>
      <c r="K15" s="563">
        <f>C_out!J3</f>
        <v>16900.380130745001</v>
      </c>
      <c r="L15" s="567">
        <f t="shared" si="1"/>
        <v>130438.6953809151</v>
      </c>
      <c r="M15" s="557"/>
      <c r="N15" s="639"/>
    </row>
    <row r="16" spans="1:16" s="621" customFormat="1" ht="17.100000000000001" customHeight="1">
      <c r="B16" s="642"/>
      <c r="C16" s="569" t="s">
        <v>819</v>
      </c>
      <c r="D16" s="563">
        <f>C_out!C4</f>
        <v>9550.8562001400223</v>
      </c>
      <c r="E16" s="563">
        <f>C_out!D4</f>
        <v>698.22053393999988</v>
      </c>
      <c r="F16" s="563">
        <f>C_out!E4</f>
        <v>19572.291133685019</v>
      </c>
      <c r="G16" s="563">
        <f>C_out!F4</f>
        <v>68050.325778214843</v>
      </c>
      <c r="H16" s="563">
        <f>C_out!G4</f>
        <v>10172.789643830005</v>
      </c>
      <c r="I16" s="563">
        <f>C_out!H4</f>
        <v>9989.8023809949973</v>
      </c>
      <c r="J16" s="563">
        <f>C_out!I4</f>
        <v>0</v>
      </c>
      <c r="K16" s="563">
        <f>C_out!J4</f>
        <v>152481.84836664912</v>
      </c>
      <c r="L16" s="567">
        <f t="shared" si="1"/>
        <v>270516.13403745403</v>
      </c>
      <c r="M16" s="557"/>
      <c r="N16" s="639"/>
    </row>
    <row r="17" spans="2:16" s="633" customFormat="1" ht="17.100000000000001" customHeight="1">
      <c r="B17" s="642"/>
      <c r="C17" s="569" t="s">
        <v>329</v>
      </c>
      <c r="D17" s="563">
        <f>C_out!C5</f>
        <v>0</v>
      </c>
      <c r="E17" s="563">
        <f>C_out!D5</f>
        <v>0</v>
      </c>
      <c r="F17" s="563">
        <f>C_out!E5</f>
        <v>0</v>
      </c>
      <c r="G17" s="563">
        <f>C_out!F5</f>
        <v>46.922446429999994</v>
      </c>
      <c r="H17" s="563">
        <f>C_out!G5</f>
        <v>0</v>
      </c>
      <c r="I17" s="563">
        <f>C_out!H5</f>
        <v>0</v>
      </c>
      <c r="J17" s="563">
        <f>C_out!I5</f>
        <v>0</v>
      </c>
      <c r="K17" s="563">
        <f>C_out!J5</f>
        <v>11301.670264854998</v>
      </c>
      <c r="L17" s="567">
        <f t="shared" si="1"/>
        <v>11348.592711284999</v>
      </c>
      <c r="M17" s="557"/>
      <c r="N17" s="639"/>
    </row>
    <row r="18" spans="2:16" s="644" customFormat="1" ht="17.100000000000001" customHeight="1">
      <c r="B18" s="641"/>
      <c r="C18" s="571" t="s">
        <v>340</v>
      </c>
      <c r="D18" s="572">
        <f t="shared" ref="D18:K18" si="3">D19+D20</f>
        <v>0</v>
      </c>
      <c r="E18" s="572">
        <f t="shared" si="3"/>
        <v>0</v>
      </c>
      <c r="F18" s="572">
        <f t="shared" si="3"/>
        <v>0</v>
      </c>
      <c r="G18" s="572">
        <f t="shared" si="3"/>
        <v>0</v>
      </c>
      <c r="H18" s="572">
        <f t="shared" si="3"/>
        <v>0</v>
      </c>
      <c r="I18" s="560">
        <f t="shared" si="3"/>
        <v>153245.50128321</v>
      </c>
      <c r="J18" s="572">
        <f t="shared" si="3"/>
        <v>0</v>
      </c>
      <c r="K18" s="572">
        <f t="shared" si="3"/>
        <v>0</v>
      </c>
      <c r="L18" s="561">
        <f t="shared" si="1"/>
        <v>153245.50128321</v>
      </c>
      <c r="M18" s="573"/>
      <c r="N18" s="643"/>
    </row>
    <row r="19" spans="2:16" s="644" customFormat="1" ht="17.100000000000001" customHeight="1">
      <c r="B19" s="641"/>
      <c r="C19" s="566" t="s">
        <v>820</v>
      </c>
      <c r="D19" s="576">
        <f>C_out!C6</f>
        <v>0</v>
      </c>
      <c r="E19" s="576"/>
      <c r="F19" s="576"/>
      <c r="G19" s="576"/>
      <c r="H19" s="576"/>
      <c r="I19" s="563">
        <f>C_out!K6</f>
        <v>153245.04895157</v>
      </c>
      <c r="J19" s="576"/>
      <c r="K19" s="576"/>
      <c r="L19" s="567">
        <f t="shared" si="1"/>
        <v>153245.04895157</v>
      </c>
      <c r="M19" s="573"/>
      <c r="N19" s="643"/>
    </row>
    <row r="20" spans="2:16" s="644" customFormat="1" ht="17.100000000000001" customHeight="1">
      <c r="B20" s="645"/>
      <c r="C20" s="566" t="s">
        <v>821</v>
      </c>
      <c r="D20" s="576"/>
      <c r="E20" s="576"/>
      <c r="F20" s="576"/>
      <c r="G20" s="576"/>
      <c r="H20" s="576"/>
      <c r="I20" s="563">
        <f>C_out!L6</f>
        <v>0.45233164000000003</v>
      </c>
      <c r="J20" s="576"/>
      <c r="K20" s="576"/>
      <c r="L20" s="567">
        <f t="shared" si="1"/>
        <v>0.45233164000000003</v>
      </c>
      <c r="M20" s="573"/>
      <c r="N20" s="643"/>
    </row>
    <row r="21" spans="2:16" s="633" customFormat="1" ht="15.75">
      <c r="B21" s="641"/>
      <c r="C21" s="578" t="s">
        <v>174</v>
      </c>
      <c r="D21" s="579">
        <f t="shared" ref="D21:K21" si="4">D18+D12</f>
        <v>34232.394340695049</v>
      </c>
      <c r="E21" s="579">
        <f t="shared" si="4"/>
        <v>13015.917638919969</v>
      </c>
      <c r="F21" s="579">
        <f t="shared" si="4"/>
        <v>35900.693276105056</v>
      </c>
      <c r="G21" s="579">
        <f t="shared" si="4"/>
        <v>260853.01248636455</v>
      </c>
      <c r="H21" s="579">
        <f t="shared" si="4"/>
        <v>18821.590401829999</v>
      </c>
      <c r="I21" s="579">
        <f t="shared" si="4"/>
        <v>191140.85631076506</v>
      </c>
      <c r="J21" s="579">
        <f t="shared" si="4"/>
        <v>0</v>
      </c>
      <c r="K21" s="579">
        <f t="shared" si="4"/>
        <v>212085.26558076913</v>
      </c>
      <c r="L21" s="580">
        <f t="shared" si="1"/>
        <v>766049.7300354488</v>
      </c>
      <c r="M21" s="557"/>
      <c r="N21" s="639"/>
    </row>
    <row r="22" spans="2:16" s="640" customFormat="1" ht="30" customHeight="1">
      <c r="B22" s="638"/>
      <c r="C22" s="581" t="s">
        <v>268</v>
      </c>
      <c r="D22" s="582"/>
      <c r="E22" s="582"/>
      <c r="F22" s="582"/>
      <c r="G22" s="582"/>
      <c r="H22" s="582"/>
      <c r="I22" s="582"/>
      <c r="J22" s="582"/>
      <c r="K22" s="582"/>
      <c r="L22" s="556"/>
      <c r="M22" s="557"/>
      <c r="N22" s="639"/>
      <c r="O22" s="633"/>
      <c r="P22" s="633"/>
    </row>
    <row r="23" spans="2:16" s="640" customFormat="1" ht="15">
      <c r="B23" s="638"/>
      <c r="C23" s="554" t="s">
        <v>339</v>
      </c>
      <c r="D23" s="560">
        <f t="shared" ref="D23:K23" si="5">D24+D27+D28</f>
        <v>830.46015637999994</v>
      </c>
      <c r="E23" s="560">
        <f t="shared" si="5"/>
        <v>0</v>
      </c>
      <c r="F23" s="560">
        <f t="shared" si="5"/>
        <v>380.59726307500011</v>
      </c>
      <c r="G23" s="560">
        <f t="shared" si="5"/>
        <v>5774.8384424650012</v>
      </c>
      <c r="H23" s="560">
        <f t="shared" si="5"/>
        <v>37.886938200000003</v>
      </c>
      <c r="I23" s="560">
        <f t="shared" si="5"/>
        <v>403.19487490999995</v>
      </c>
      <c r="J23" s="560">
        <f t="shared" si="5"/>
        <v>0</v>
      </c>
      <c r="K23" s="560">
        <f t="shared" si="5"/>
        <v>4302.4837284599998</v>
      </c>
      <c r="L23" s="561">
        <f t="shared" ref="L23:L32" si="6">+SUM(D23:K23)</f>
        <v>11729.461403490001</v>
      </c>
      <c r="M23" s="557"/>
      <c r="N23" s="639"/>
      <c r="O23" s="633"/>
      <c r="P23" s="633"/>
    </row>
    <row r="24" spans="2:16" s="640" customFormat="1" ht="17.100000000000001" customHeight="1">
      <c r="B24" s="638"/>
      <c r="C24" s="578" t="s">
        <v>333</v>
      </c>
      <c r="D24" s="563">
        <f t="shared" ref="D24:K24" si="7">D25+D26</f>
        <v>698.03793853999991</v>
      </c>
      <c r="E24" s="563">
        <f t="shared" si="7"/>
        <v>0</v>
      </c>
      <c r="F24" s="563">
        <f t="shared" si="7"/>
        <v>142.49473909000002</v>
      </c>
      <c r="G24" s="563">
        <f t="shared" si="7"/>
        <v>2838.0826301300021</v>
      </c>
      <c r="H24" s="563">
        <f t="shared" si="7"/>
        <v>37.886938200000003</v>
      </c>
      <c r="I24" s="563">
        <f t="shared" si="7"/>
        <v>303.58033258499995</v>
      </c>
      <c r="J24" s="563">
        <f t="shared" si="7"/>
        <v>0</v>
      </c>
      <c r="K24" s="563">
        <f t="shared" si="7"/>
        <v>437.02629233999988</v>
      </c>
      <c r="L24" s="564">
        <f t="shared" si="6"/>
        <v>4457.1088708850011</v>
      </c>
      <c r="M24" s="557"/>
      <c r="N24" s="639"/>
    </row>
    <row r="25" spans="2:16" s="621" customFormat="1" ht="17.100000000000001" customHeight="1">
      <c r="B25" s="641"/>
      <c r="C25" s="566" t="s">
        <v>817</v>
      </c>
      <c r="D25" s="563">
        <f>C_out!C7</f>
        <v>8.010673950000001</v>
      </c>
      <c r="E25" s="563">
        <f>C_out!D7</f>
        <v>0</v>
      </c>
      <c r="F25" s="563">
        <f>C_out!E7</f>
        <v>4.6710270400000002</v>
      </c>
      <c r="G25" s="563">
        <f>C_out!F7</f>
        <v>90.56871897000002</v>
      </c>
      <c r="H25" s="563">
        <f>C_out!G7</f>
        <v>0</v>
      </c>
      <c r="I25" s="563">
        <f>C_out!H7</f>
        <v>36.08650787000002</v>
      </c>
      <c r="J25" s="563">
        <f>C_out!I7</f>
        <v>0</v>
      </c>
      <c r="K25" s="563">
        <f>C_out!J7</f>
        <v>50.691171070000003</v>
      </c>
      <c r="L25" s="567">
        <f t="shared" si="6"/>
        <v>190.02809890000003</v>
      </c>
      <c r="M25" s="557"/>
      <c r="N25" s="639"/>
      <c r="O25" s="640"/>
      <c r="P25" s="640"/>
    </row>
    <row r="26" spans="2:16" s="621" customFormat="1" ht="17.100000000000001" customHeight="1">
      <c r="B26" s="641"/>
      <c r="C26" s="566" t="s">
        <v>818</v>
      </c>
      <c r="D26" s="563">
        <f>C_out!C8</f>
        <v>690.02726458999996</v>
      </c>
      <c r="E26" s="563">
        <f>C_out!D8</f>
        <v>0</v>
      </c>
      <c r="F26" s="563">
        <f>C_out!E8</f>
        <v>137.82371205000001</v>
      </c>
      <c r="G26" s="563">
        <f>C_out!F8</f>
        <v>2747.513911160002</v>
      </c>
      <c r="H26" s="563">
        <f>C_out!G8</f>
        <v>37.886938200000003</v>
      </c>
      <c r="I26" s="563">
        <f>C_out!H8</f>
        <v>267.49382471499996</v>
      </c>
      <c r="J26" s="563">
        <f>C_out!I8</f>
        <v>0</v>
      </c>
      <c r="K26" s="563">
        <f>C_out!J8</f>
        <v>386.33512126999989</v>
      </c>
      <c r="L26" s="567">
        <f t="shared" si="6"/>
        <v>4267.0807719850018</v>
      </c>
      <c r="M26" s="557"/>
      <c r="N26" s="639"/>
    </row>
    <row r="27" spans="2:16" s="633" customFormat="1" ht="17.100000000000001" customHeight="1">
      <c r="B27" s="642"/>
      <c r="C27" s="569" t="s">
        <v>819</v>
      </c>
      <c r="D27" s="563">
        <f>C_out!C9</f>
        <v>132.42221784</v>
      </c>
      <c r="E27" s="563">
        <f>C_out!D9</f>
        <v>0</v>
      </c>
      <c r="F27" s="563">
        <f>C_out!E9</f>
        <v>238.10252398500006</v>
      </c>
      <c r="G27" s="563">
        <f>C_out!F9</f>
        <v>2936.5338496949985</v>
      </c>
      <c r="H27" s="563">
        <f>C_out!G9</f>
        <v>0</v>
      </c>
      <c r="I27" s="563">
        <f>C_out!H9</f>
        <v>99.614542324999988</v>
      </c>
      <c r="J27" s="563">
        <f>C_out!I9</f>
        <v>0</v>
      </c>
      <c r="K27" s="563">
        <f>C_out!J9</f>
        <v>3825.5128032000002</v>
      </c>
      <c r="L27" s="567">
        <f t="shared" si="6"/>
        <v>7232.1859370449984</v>
      </c>
      <c r="M27" s="557"/>
      <c r="N27" s="639"/>
      <c r="O27" s="621"/>
      <c r="P27" s="621"/>
    </row>
    <row r="28" spans="2:16" s="633" customFormat="1" ht="17.100000000000001" customHeight="1">
      <c r="B28" s="642"/>
      <c r="C28" s="583" t="s">
        <v>329</v>
      </c>
      <c r="D28" s="563">
        <f>C_out!C10</f>
        <v>0</v>
      </c>
      <c r="E28" s="563">
        <f>C_out!D10</f>
        <v>0</v>
      </c>
      <c r="F28" s="563">
        <f>C_out!E10</f>
        <v>0</v>
      </c>
      <c r="G28" s="563">
        <f>C_out!F10</f>
        <v>0.22196263999999999</v>
      </c>
      <c r="H28" s="563">
        <f>C_out!G10</f>
        <v>0</v>
      </c>
      <c r="I28" s="563">
        <f>C_out!H10</f>
        <v>0</v>
      </c>
      <c r="J28" s="563">
        <f>C_out!I10</f>
        <v>0</v>
      </c>
      <c r="K28" s="563">
        <f>C_out!J10</f>
        <v>39.944632920000011</v>
      </c>
      <c r="L28" s="567">
        <f t="shared" si="6"/>
        <v>40.166595560000012</v>
      </c>
      <c r="M28" s="557"/>
      <c r="N28" s="639"/>
    </row>
    <row r="29" spans="2:16" s="633" customFormat="1" ht="15.75" customHeight="1">
      <c r="B29" s="641"/>
      <c r="C29" s="571" t="s">
        <v>340</v>
      </c>
      <c r="D29" s="572">
        <f t="shared" ref="D29:K29" si="8">D30+D31</f>
        <v>0</v>
      </c>
      <c r="E29" s="572">
        <f t="shared" si="8"/>
        <v>0</v>
      </c>
      <c r="F29" s="572">
        <f t="shared" si="8"/>
        <v>0</v>
      </c>
      <c r="G29" s="572">
        <f t="shared" si="8"/>
        <v>0</v>
      </c>
      <c r="H29" s="572">
        <f t="shared" si="8"/>
        <v>0</v>
      </c>
      <c r="I29" s="560">
        <f t="shared" si="8"/>
        <v>4431.2478252799992</v>
      </c>
      <c r="J29" s="572">
        <f t="shared" si="8"/>
        <v>0</v>
      </c>
      <c r="K29" s="572">
        <f t="shared" si="8"/>
        <v>0</v>
      </c>
      <c r="L29" s="561">
        <f t="shared" si="6"/>
        <v>4431.2478252799992</v>
      </c>
      <c r="M29" s="557"/>
      <c r="N29" s="639"/>
    </row>
    <row r="30" spans="2:16" s="633" customFormat="1" ht="17.100000000000001" customHeight="1">
      <c r="B30" s="641"/>
      <c r="C30" s="566" t="s">
        <v>820</v>
      </c>
      <c r="D30" s="576"/>
      <c r="E30" s="576"/>
      <c r="F30" s="576"/>
      <c r="G30" s="576"/>
      <c r="H30" s="576"/>
      <c r="I30" s="563">
        <f>C_out!K11</f>
        <v>3613.0804438299992</v>
      </c>
      <c r="J30" s="576"/>
      <c r="K30" s="576"/>
      <c r="L30" s="567">
        <f t="shared" si="6"/>
        <v>3613.0804438299992</v>
      </c>
      <c r="M30" s="557"/>
      <c r="N30" s="639"/>
    </row>
    <row r="31" spans="2:16" s="633" customFormat="1" ht="17.100000000000001" customHeight="1">
      <c r="B31" s="641"/>
      <c r="C31" s="566" t="s">
        <v>821</v>
      </c>
      <c r="D31" s="576"/>
      <c r="E31" s="576"/>
      <c r="F31" s="576"/>
      <c r="G31" s="576"/>
      <c r="H31" s="576"/>
      <c r="I31" s="563">
        <f>C_out!L11</f>
        <v>818.16738144999999</v>
      </c>
      <c r="J31" s="576"/>
      <c r="K31" s="576"/>
      <c r="L31" s="567">
        <f t="shared" si="6"/>
        <v>818.16738144999999</v>
      </c>
      <c r="M31" s="557"/>
      <c r="N31" s="639"/>
    </row>
    <row r="32" spans="2:16" s="633" customFormat="1" ht="15.75">
      <c r="B32" s="641"/>
      <c r="C32" s="578" t="s">
        <v>174</v>
      </c>
      <c r="D32" s="579">
        <f t="shared" ref="D32:K32" si="9">D29+D23</f>
        <v>830.46015637999994</v>
      </c>
      <c r="E32" s="579">
        <f t="shared" si="9"/>
        <v>0</v>
      </c>
      <c r="F32" s="579">
        <f t="shared" si="9"/>
        <v>380.59726307500011</v>
      </c>
      <c r="G32" s="579">
        <f t="shared" si="9"/>
        <v>5774.8384424650012</v>
      </c>
      <c r="H32" s="579">
        <f t="shared" si="9"/>
        <v>37.886938200000003</v>
      </c>
      <c r="I32" s="579">
        <f t="shared" si="9"/>
        <v>4834.4427001899994</v>
      </c>
      <c r="J32" s="579">
        <f t="shared" si="9"/>
        <v>0</v>
      </c>
      <c r="K32" s="579">
        <f t="shared" si="9"/>
        <v>4302.4837284599998</v>
      </c>
      <c r="L32" s="580">
        <f t="shared" si="6"/>
        <v>16160.70922877</v>
      </c>
      <c r="M32" s="557"/>
      <c r="N32" s="639"/>
    </row>
    <row r="33" spans="2:16" s="640" customFormat="1" ht="30" customHeight="1">
      <c r="B33" s="638"/>
      <c r="C33" s="581" t="s">
        <v>269</v>
      </c>
      <c r="D33" s="587"/>
      <c r="E33" s="587"/>
      <c r="F33" s="587"/>
      <c r="G33" s="587"/>
      <c r="H33" s="587"/>
      <c r="I33" s="587"/>
      <c r="J33" s="587"/>
      <c r="K33" s="587"/>
      <c r="L33" s="567"/>
      <c r="M33" s="557"/>
      <c r="N33" s="639"/>
      <c r="O33" s="633"/>
      <c r="P33" s="633"/>
    </row>
    <row r="34" spans="2:16" s="640" customFormat="1" ht="15">
      <c r="B34" s="638"/>
      <c r="C34" s="554" t="s">
        <v>339</v>
      </c>
      <c r="D34" s="560">
        <f t="shared" ref="D34:K34" si="10">D35+D38+D39</f>
        <v>42783.552238005002</v>
      </c>
      <c r="E34" s="560">
        <f t="shared" si="10"/>
        <v>2423.7687378600012</v>
      </c>
      <c r="F34" s="560">
        <f t="shared" si="10"/>
        <v>15471.194418405006</v>
      </c>
      <c r="G34" s="560">
        <f t="shared" si="10"/>
        <v>332824.1293384509</v>
      </c>
      <c r="H34" s="560">
        <f t="shared" si="10"/>
        <v>0</v>
      </c>
      <c r="I34" s="560">
        <f t="shared" si="10"/>
        <v>1121.8762588699999</v>
      </c>
      <c r="J34" s="560">
        <f t="shared" si="10"/>
        <v>0</v>
      </c>
      <c r="K34" s="560">
        <f t="shared" si="10"/>
        <v>110238.31878436507</v>
      </c>
      <c r="L34" s="561">
        <f t="shared" ref="L34:L43" si="11">+SUM(D34:K34)</f>
        <v>504862.839775956</v>
      </c>
      <c r="M34" s="557"/>
      <c r="N34" s="639"/>
      <c r="O34" s="633"/>
      <c r="P34" s="633"/>
    </row>
    <row r="35" spans="2:16" s="640" customFormat="1" ht="17.100000000000001" customHeight="1">
      <c r="B35" s="638"/>
      <c r="C35" s="578" t="s">
        <v>333</v>
      </c>
      <c r="D35" s="563">
        <f t="shared" ref="D35:K35" si="12">D36+D37</f>
        <v>40129.275773335001</v>
      </c>
      <c r="E35" s="563">
        <f t="shared" si="12"/>
        <v>1962.227911200001</v>
      </c>
      <c r="F35" s="563">
        <f t="shared" si="12"/>
        <v>10102.990033985005</v>
      </c>
      <c r="G35" s="563">
        <f t="shared" si="12"/>
        <v>198177.90087400546</v>
      </c>
      <c r="H35" s="563">
        <f t="shared" si="12"/>
        <v>0</v>
      </c>
      <c r="I35" s="563">
        <f t="shared" si="12"/>
        <v>1052.4109497899999</v>
      </c>
      <c r="J35" s="563">
        <f t="shared" si="12"/>
        <v>0</v>
      </c>
      <c r="K35" s="563">
        <f t="shared" si="12"/>
        <v>30932.961477284967</v>
      </c>
      <c r="L35" s="564">
        <f t="shared" si="11"/>
        <v>282357.76701960043</v>
      </c>
      <c r="M35" s="557"/>
      <c r="N35" s="639"/>
      <c r="O35" s="633"/>
      <c r="P35" s="633"/>
    </row>
    <row r="36" spans="2:16" s="621" customFormat="1" ht="17.100000000000001" customHeight="1">
      <c r="B36" s="641"/>
      <c r="C36" s="566" t="s">
        <v>817</v>
      </c>
      <c r="D36" s="563">
        <f>C_out!C12</f>
        <v>120.02901977000002</v>
      </c>
      <c r="E36" s="563">
        <f>C_out!D12</f>
        <v>1962.227911200001</v>
      </c>
      <c r="F36" s="563">
        <f>C_out!E12</f>
        <v>166.56536036</v>
      </c>
      <c r="G36" s="563">
        <f>C_out!F12</f>
        <v>112969.33558360561</v>
      </c>
      <c r="H36" s="563">
        <f>C_out!G12</f>
        <v>0</v>
      </c>
      <c r="I36" s="563">
        <f>C_out!H12</f>
        <v>673.49674714999981</v>
      </c>
      <c r="J36" s="563">
        <f>C_out!I12</f>
        <v>0</v>
      </c>
      <c r="K36" s="563">
        <f>C_out!J12</f>
        <v>21350.755083919965</v>
      </c>
      <c r="L36" s="567">
        <f t="shared" si="11"/>
        <v>137242.40970600556</v>
      </c>
      <c r="M36" s="557"/>
      <c r="N36" s="639"/>
      <c r="O36" s="633"/>
      <c r="P36" s="633"/>
    </row>
    <row r="37" spans="2:16" s="621" customFormat="1" ht="17.100000000000001" customHeight="1">
      <c r="B37" s="641"/>
      <c r="C37" s="566" t="s">
        <v>818</v>
      </c>
      <c r="D37" s="563">
        <f>C_out!C13</f>
        <v>40009.246753564999</v>
      </c>
      <c r="E37" s="563">
        <f>C_out!D13</f>
        <v>0</v>
      </c>
      <c r="F37" s="563">
        <f>C_out!E13</f>
        <v>9936.4246736250043</v>
      </c>
      <c r="G37" s="563">
        <f>C_out!F13</f>
        <v>85208.565290399842</v>
      </c>
      <c r="H37" s="563">
        <f>C_out!G13</f>
        <v>0</v>
      </c>
      <c r="I37" s="563">
        <f>C_out!H13</f>
        <v>378.91420264000004</v>
      </c>
      <c r="J37" s="563">
        <f>C_out!I13</f>
        <v>0</v>
      </c>
      <c r="K37" s="563">
        <f>C_out!J13</f>
        <v>9582.2063933650006</v>
      </c>
      <c r="L37" s="567">
        <f t="shared" si="11"/>
        <v>145115.35731359484</v>
      </c>
      <c r="M37" s="557"/>
      <c r="N37" s="639"/>
    </row>
    <row r="38" spans="2:16" s="633" customFormat="1" ht="17.100000000000001" customHeight="1">
      <c r="B38" s="642"/>
      <c r="C38" s="569" t="s">
        <v>819</v>
      </c>
      <c r="D38" s="563">
        <f>C_out!C14</f>
        <v>2654.2764646700043</v>
      </c>
      <c r="E38" s="563">
        <f>C_out!D14</f>
        <v>461.54082665999999</v>
      </c>
      <c r="F38" s="563">
        <f>C_out!E14</f>
        <v>5368.2043844200016</v>
      </c>
      <c r="G38" s="563">
        <f>C_out!F14</f>
        <v>133346.01398762042</v>
      </c>
      <c r="H38" s="563">
        <f>C_out!G14</f>
        <v>0</v>
      </c>
      <c r="I38" s="563">
        <f>C_out!H14</f>
        <v>69.465309079999997</v>
      </c>
      <c r="J38" s="563">
        <f>C_out!I14</f>
        <v>0</v>
      </c>
      <c r="K38" s="563">
        <f>C_out!J14</f>
        <v>51315.602987300095</v>
      </c>
      <c r="L38" s="567">
        <f t="shared" si="11"/>
        <v>193215.1039597505</v>
      </c>
      <c r="M38" s="557"/>
      <c r="N38" s="639"/>
      <c r="O38" s="621"/>
      <c r="P38" s="621"/>
    </row>
    <row r="39" spans="2:16" s="633" customFormat="1" ht="17.100000000000001" customHeight="1">
      <c r="B39" s="642"/>
      <c r="C39" s="583" t="s">
        <v>329</v>
      </c>
      <c r="D39" s="563">
        <f>C_out!C15</f>
        <v>0</v>
      </c>
      <c r="E39" s="563">
        <f>C_out!D15</f>
        <v>0</v>
      </c>
      <c r="F39" s="563">
        <f>C_out!E15</f>
        <v>0</v>
      </c>
      <c r="G39" s="563">
        <f>C_out!F15</f>
        <v>1300.2144768250007</v>
      </c>
      <c r="H39" s="563">
        <f>C_out!G15</f>
        <v>0</v>
      </c>
      <c r="I39" s="563">
        <f>C_out!H15</f>
        <v>0</v>
      </c>
      <c r="J39" s="563">
        <f>C_out!I15</f>
        <v>0</v>
      </c>
      <c r="K39" s="563">
        <f>C_out!J15</f>
        <v>27989.754319780001</v>
      </c>
      <c r="L39" s="567">
        <f t="shared" si="11"/>
        <v>29289.968796605001</v>
      </c>
      <c r="M39" s="557"/>
      <c r="N39" s="639"/>
    </row>
    <row r="40" spans="2:16" s="633" customFormat="1" ht="17.100000000000001" customHeight="1">
      <c r="B40" s="641"/>
      <c r="C40" s="571" t="s">
        <v>340</v>
      </c>
      <c r="D40" s="572">
        <f t="shared" ref="D40:K40" si="13">D41+D42</f>
        <v>0</v>
      </c>
      <c r="E40" s="572">
        <f t="shared" si="13"/>
        <v>0</v>
      </c>
      <c r="F40" s="572">
        <f t="shared" si="13"/>
        <v>0</v>
      </c>
      <c r="G40" s="572">
        <f t="shared" si="13"/>
        <v>0</v>
      </c>
      <c r="H40" s="572">
        <f t="shared" si="13"/>
        <v>0</v>
      </c>
      <c r="I40" s="560">
        <f t="shared" si="13"/>
        <v>146362.27462588012</v>
      </c>
      <c r="J40" s="572">
        <f t="shared" si="13"/>
        <v>0</v>
      </c>
      <c r="K40" s="572">
        <f t="shared" si="13"/>
        <v>0</v>
      </c>
      <c r="L40" s="561">
        <f t="shared" si="11"/>
        <v>146362.27462588012</v>
      </c>
      <c r="M40" s="557"/>
      <c r="N40" s="639"/>
    </row>
    <row r="41" spans="2:16" s="633" customFormat="1" ht="17.100000000000001" customHeight="1">
      <c r="B41" s="641"/>
      <c r="C41" s="566" t="s">
        <v>820</v>
      </c>
      <c r="D41" s="576"/>
      <c r="E41" s="576"/>
      <c r="F41" s="576"/>
      <c r="G41" s="576"/>
      <c r="H41" s="576"/>
      <c r="I41" s="563">
        <f>C_out!K16</f>
        <v>146362.27462588012</v>
      </c>
      <c r="J41" s="576"/>
      <c r="K41" s="576"/>
      <c r="L41" s="567">
        <f t="shared" si="11"/>
        <v>146362.27462588012</v>
      </c>
      <c r="M41" s="557"/>
      <c r="N41" s="639"/>
    </row>
    <row r="42" spans="2:16" s="633" customFormat="1" ht="17.100000000000001" customHeight="1">
      <c r="B42" s="641"/>
      <c r="C42" s="566" t="s">
        <v>821</v>
      </c>
      <c r="D42" s="576"/>
      <c r="E42" s="576"/>
      <c r="F42" s="576"/>
      <c r="G42" s="576"/>
      <c r="H42" s="576"/>
      <c r="I42" s="563">
        <f>C_out!L16</f>
        <v>0</v>
      </c>
      <c r="J42" s="576"/>
      <c r="K42" s="576"/>
      <c r="L42" s="567">
        <f t="shared" si="11"/>
        <v>0</v>
      </c>
      <c r="M42" s="557"/>
      <c r="N42" s="639"/>
    </row>
    <row r="43" spans="2:16" s="633" customFormat="1" ht="15.75">
      <c r="B43" s="641"/>
      <c r="C43" s="578" t="s">
        <v>174</v>
      </c>
      <c r="D43" s="579">
        <f t="shared" ref="D43:K43" si="14">D40+D34</f>
        <v>42783.552238005002</v>
      </c>
      <c r="E43" s="579">
        <f t="shared" si="14"/>
        <v>2423.7687378600012</v>
      </c>
      <c r="F43" s="579">
        <f t="shared" si="14"/>
        <v>15471.194418405006</v>
      </c>
      <c r="G43" s="579">
        <f t="shared" si="14"/>
        <v>332824.1293384509</v>
      </c>
      <c r="H43" s="579">
        <f t="shared" si="14"/>
        <v>0</v>
      </c>
      <c r="I43" s="579">
        <f t="shared" si="14"/>
        <v>147484.15088475012</v>
      </c>
      <c r="J43" s="579">
        <f t="shared" si="14"/>
        <v>0</v>
      </c>
      <c r="K43" s="579">
        <f t="shared" si="14"/>
        <v>110238.31878436507</v>
      </c>
      <c r="L43" s="580">
        <f t="shared" si="11"/>
        <v>651225.11440183606</v>
      </c>
      <c r="M43" s="557"/>
      <c r="N43" s="639"/>
    </row>
    <row r="44" spans="2:16" s="633" customFormat="1" ht="30" hidden="1" customHeight="1">
      <c r="B44" s="642"/>
      <c r="C44" s="588" t="s">
        <v>772</v>
      </c>
      <c r="D44" s="589"/>
      <c r="E44" s="589"/>
      <c r="F44" s="589"/>
      <c r="G44" s="589"/>
      <c r="H44" s="589"/>
      <c r="I44" s="589"/>
      <c r="J44" s="589"/>
      <c r="K44" s="589"/>
      <c r="L44" s="567"/>
      <c r="M44" s="557"/>
      <c r="N44" s="639"/>
    </row>
    <row r="45" spans="2:16" s="633" customFormat="1" ht="17.100000000000001" hidden="1" customHeight="1">
      <c r="B45" s="642"/>
      <c r="C45" s="583" t="s">
        <v>14</v>
      </c>
      <c r="D45" s="589"/>
      <c r="E45" s="589"/>
      <c r="F45" s="589"/>
      <c r="G45" s="589"/>
      <c r="H45" s="589"/>
      <c r="I45" s="589"/>
      <c r="J45" s="589"/>
      <c r="K45" s="589"/>
      <c r="L45" s="567">
        <f t="shared" ref="L45:L50" si="15">+SUM(D45:K45)</f>
        <v>0</v>
      </c>
      <c r="M45" s="557"/>
      <c r="N45" s="639"/>
      <c r="O45" s="640"/>
      <c r="P45" s="640"/>
    </row>
    <row r="46" spans="2:16" s="621" customFormat="1" ht="17.100000000000001" hidden="1" customHeight="1">
      <c r="B46" s="642"/>
      <c r="C46" s="590" t="s">
        <v>765</v>
      </c>
      <c r="D46" s="589"/>
      <c r="E46" s="589"/>
      <c r="F46" s="589"/>
      <c r="G46" s="589"/>
      <c r="H46" s="589"/>
      <c r="I46" s="589"/>
      <c r="J46" s="589"/>
      <c r="K46" s="589"/>
      <c r="L46" s="567">
        <f t="shared" si="15"/>
        <v>0</v>
      </c>
      <c r="M46" s="557"/>
      <c r="N46" s="639"/>
      <c r="O46" s="640"/>
      <c r="P46" s="640"/>
    </row>
    <row r="47" spans="2:16" s="621" customFormat="1" ht="17.100000000000001" hidden="1" customHeight="1">
      <c r="B47" s="642"/>
      <c r="C47" s="590" t="s">
        <v>766</v>
      </c>
      <c r="D47" s="589"/>
      <c r="E47" s="589"/>
      <c r="F47" s="589"/>
      <c r="G47" s="589"/>
      <c r="H47" s="589"/>
      <c r="I47" s="589"/>
      <c r="J47" s="589"/>
      <c r="K47" s="589"/>
      <c r="L47" s="567">
        <f t="shared" si="15"/>
        <v>0</v>
      </c>
      <c r="M47" s="557"/>
      <c r="N47" s="639"/>
    </row>
    <row r="48" spans="2:16" s="633" customFormat="1" ht="17.100000000000001" hidden="1" customHeight="1">
      <c r="B48" s="642"/>
      <c r="C48" s="583" t="s">
        <v>17</v>
      </c>
      <c r="D48" s="589"/>
      <c r="E48" s="589"/>
      <c r="F48" s="589"/>
      <c r="G48" s="589"/>
      <c r="H48" s="589"/>
      <c r="I48" s="589"/>
      <c r="J48" s="589"/>
      <c r="K48" s="589"/>
      <c r="L48" s="567">
        <f t="shared" si="15"/>
        <v>0</v>
      </c>
      <c r="M48" s="557"/>
      <c r="N48" s="639"/>
      <c r="O48" s="621"/>
      <c r="P48" s="621"/>
    </row>
    <row r="49" spans="2:16" s="633" customFormat="1" ht="17.100000000000001" hidden="1" customHeight="1">
      <c r="B49" s="642"/>
      <c r="C49" s="583" t="s">
        <v>18</v>
      </c>
      <c r="D49" s="589"/>
      <c r="E49" s="589"/>
      <c r="F49" s="589"/>
      <c r="G49" s="589"/>
      <c r="H49" s="589"/>
      <c r="I49" s="589"/>
      <c r="J49" s="589"/>
      <c r="K49" s="589"/>
      <c r="L49" s="567">
        <f t="shared" si="15"/>
        <v>0</v>
      </c>
      <c r="M49" s="557"/>
      <c r="N49" s="639"/>
    </row>
    <row r="50" spans="2:16" s="633" customFormat="1" ht="30" hidden="1" customHeight="1">
      <c r="B50" s="642"/>
      <c r="C50" s="583" t="s">
        <v>773</v>
      </c>
      <c r="D50" s="587">
        <f t="shared" ref="D50:K50" si="16">+D45+D48+D49</f>
        <v>0</v>
      </c>
      <c r="E50" s="587">
        <f t="shared" si="16"/>
        <v>0</v>
      </c>
      <c r="F50" s="587">
        <f t="shared" si="16"/>
        <v>0</v>
      </c>
      <c r="G50" s="587">
        <f t="shared" si="16"/>
        <v>0</v>
      </c>
      <c r="H50" s="587">
        <f t="shared" si="16"/>
        <v>0</v>
      </c>
      <c r="I50" s="587">
        <f t="shared" si="16"/>
        <v>0</v>
      </c>
      <c r="J50" s="587">
        <f t="shared" si="16"/>
        <v>0</v>
      </c>
      <c r="K50" s="587">
        <f t="shared" si="16"/>
        <v>0</v>
      </c>
      <c r="L50" s="567">
        <f t="shared" si="15"/>
        <v>0</v>
      </c>
      <c r="M50" s="557"/>
      <c r="N50" s="639"/>
    </row>
    <row r="51" spans="2:16" s="640" customFormat="1" ht="30" customHeight="1">
      <c r="B51" s="638"/>
      <c r="C51" s="581" t="s">
        <v>188</v>
      </c>
      <c r="D51" s="589"/>
      <c r="E51" s="589"/>
      <c r="F51" s="589"/>
      <c r="G51" s="589"/>
      <c r="H51" s="589"/>
      <c r="I51" s="589"/>
      <c r="J51" s="589"/>
      <c r="K51" s="589"/>
      <c r="L51" s="567"/>
      <c r="M51" s="557"/>
      <c r="N51" s="639"/>
      <c r="O51" s="633"/>
      <c r="P51" s="633"/>
    </row>
    <row r="52" spans="2:16" s="640" customFormat="1" ht="15">
      <c r="B52" s="638"/>
      <c r="C52" s="554" t="s">
        <v>339</v>
      </c>
      <c r="D52" s="560">
        <f t="shared" ref="D52:K52" si="17">D53+D56+D57</f>
        <v>0</v>
      </c>
      <c r="E52" s="560">
        <f t="shared" si="17"/>
        <v>0</v>
      </c>
      <c r="F52" s="560">
        <f t="shared" si="17"/>
        <v>71.375227840000008</v>
      </c>
      <c r="G52" s="560">
        <f t="shared" si="17"/>
        <v>1839.8643632600001</v>
      </c>
      <c r="H52" s="560">
        <f t="shared" si="17"/>
        <v>0</v>
      </c>
      <c r="I52" s="560">
        <f t="shared" si="17"/>
        <v>0</v>
      </c>
      <c r="J52" s="560">
        <f t="shared" si="17"/>
        <v>0</v>
      </c>
      <c r="K52" s="560">
        <f t="shared" si="17"/>
        <v>5947.8800147099992</v>
      </c>
      <c r="L52" s="561">
        <f t="shared" ref="L52:L62" si="18">+SUM(D52:K52)</f>
        <v>7859.1196058099995</v>
      </c>
      <c r="M52" s="557"/>
      <c r="N52" s="639"/>
      <c r="O52" s="633"/>
      <c r="P52" s="633"/>
    </row>
    <row r="53" spans="2:16" s="640" customFormat="1" ht="17.100000000000001" customHeight="1">
      <c r="B53" s="638"/>
      <c r="C53" s="578" t="s">
        <v>333</v>
      </c>
      <c r="D53" s="563">
        <f t="shared" ref="D53:K53" si="19">D54+D55</f>
        <v>0</v>
      </c>
      <c r="E53" s="563">
        <f t="shared" si="19"/>
        <v>0</v>
      </c>
      <c r="F53" s="563">
        <f t="shared" si="19"/>
        <v>71.375227840000008</v>
      </c>
      <c r="G53" s="563">
        <f t="shared" si="19"/>
        <v>1839.8643632600001</v>
      </c>
      <c r="H53" s="563">
        <f t="shared" si="19"/>
        <v>0</v>
      </c>
      <c r="I53" s="563">
        <f t="shared" si="19"/>
        <v>0</v>
      </c>
      <c r="J53" s="563">
        <f t="shared" si="19"/>
        <v>0</v>
      </c>
      <c r="K53" s="563">
        <f t="shared" si="19"/>
        <v>5945.1734603899995</v>
      </c>
      <c r="L53" s="564">
        <f t="shared" si="18"/>
        <v>7856.4130514899998</v>
      </c>
      <c r="M53" s="557"/>
      <c r="N53" s="639"/>
      <c r="O53" s="646"/>
      <c r="P53" s="646"/>
    </row>
    <row r="54" spans="2:16" s="621" customFormat="1" ht="17.100000000000001" customHeight="1">
      <c r="B54" s="641"/>
      <c r="C54" s="566" t="s">
        <v>817</v>
      </c>
      <c r="D54" s="563">
        <f>C_out!C18</f>
        <v>0</v>
      </c>
      <c r="E54" s="563">
        <f>C_out!D18</f>
        <v>0</v>
      </c>
      <c r="F54" s="563">
        <f>C_out!E18</f>
        <v>0</v>
      </c>
      <c r="G54" s="563">
        <f>C_out!F18</f>
        <v>987.43771726</v>
      </c>
      <c r="H54" s="563">
        <f>C_out!G18</f>
        <v>0</v>
      </c>
      <c r="I54" s="563">
        <f>C_out!H18</f>
        <v>0</v>
      </c>
      <c r="J54" s="563">
        <f>C_out!I18</f>
        <v>0</v>
      </c>
      <c r="K54" s="563">
        <f>C_out!J18</f>
        <v>1871.19737209</v>
      </c>
      <c r="L54" s="567">
        <f t="shared" si="18"/>
        <v>2858.6350893500003</v>
      </c>
      <c r="M54" s="557"/>
      <c r="N54" s="639"/>
      <c r="O54" s="646"/>
      <c r="P54" s="646"/>
    </row>
    <row r="55" spans="2:16" s="621" customFormat="1" ht="17.100000000000001" customHeight="1">
      <c r="B55" s="641"/>
      <c r="C55" s="566" t="s">
        <v>818</v>
      </c>
      <c r="D55" s="563">
        <f>C_out!C19</f>
        <v>0</v>
      </c>
      <c r="E55" s="563">
        <f>C_out!D19</f>
        <v>0</v>
      </c>
      <c r="F55" s="563">
        <f>C_out!E19</f>
        <v>71.375227840000008</v>
      </c>
      <c r="G55" s="563">
        <f>C_out!F19</f>
        <v>852.42664600000001</v>
      </c>
      <c r="H55" s="563">
        <f>C_out!G19</f>
        <v>0</v>
      </c>
      <c r="I55" s="563">
        <f>C_out!H19</f>
        <v>0</v>
      </c>
      <c r="J55" s="563">
        <f>C_out!I19</f>
        <v>0</v>
      </c>
      <c r="K55" s="563">
        <f>C_out!J19</f>
        <v>4073.9760882999994</v>
      </c>
      <c r="L55" s="567">
        <f t="shared" si="18"/>
        <v>4997.7779621399995</v>
      </c>
      <c r="M55" s="557"/>
      <c r="N55" s="639"/>
      <c r="O55" s="647"/>
      <c r="P55" s="647"/>
    </row>
    <row r="56" spans="2:16" s="633" customFormat="1" ht="17.100000000000001" customHeight="1">
      <c r="B56" s="642"/>
      <c r="C56" s="569" t="s">
        <v>819</v>
      </c>
      <c r="D56" s="563">
        <f>C_out!C20</f>
        <v>0</v>
      </c>
      <c r="E56" s="563">
        <f>C_out!D20</f>
        <v>0</v>
      </c>
      <c r="F56" s="563">
        <f>C_out!E20</f>
        <v>0</v>
      </c>
      <c r="G56" s="563">
        <f>C_out!F20</f>
        <v>0</v>
      </c>
      <c r="H56" s="563">
        <f>C_out!G20</f>
        <v>0</v>
      </c>
      <c r="I56" s="563">
        <f>C_out!H20</f>
        <v>0</v>
      </c>
      <c r="J56" s="563">
        <f>C_out!I20</f>
        <v>0</v>
      </c>
      <c r="K56" s="563">
        <f>C_out!J20</f>
        <v>2.7065543200000004</v>
      </c>
      <c r="L56" s="567">
        <f t="shared" si="18"/>
        <v>2.7065543200000004</v>
      </c>
      <c r="M56" s="557"/>
      <c r="N56" s="639"/>
      <c r="O56" s="614"/>
      <c r="P56" s="614"/>
    </row>
    <row r="57" spans="2:16" s="633" customFormat="1" ht="17.100000000000001" customHeight="1">
      <c r="B57" s="642"/>
      <c r="C57" s="583" t="s">
        <v>329</v>
      </c>
      <c r="D57" s="589">
        <f>C_out!C21</f>
        <v>0</v>
      </c>
      <c r="E57" s="563">
        <f>C_out!D21</f>
        <v>0</v>
      </c>
      <c r="F57" s="563">
        <f>C_out!E21</f>
        <v>0</v>
      </c>
      <c r="G57" s="563">
        <f>C_out!F21</f>
        <v>0</v>
      </c>
      <c r="H57" s="563">
        <f>C_out!G21</f>
        <v>0</v>
      </c>
      <c r="I57" s="563">
        <f>C_out!H21</f>
        <v>0</v>
      </c>
      <c r="J57" s="563">
        <f>C_out!I21</f>
        <v>0</v>
      </c>
      <c r="K57" s="563">
        <f>C_out!J21</f>
        <v>0</v>
      </c>
      <c r="L57" s="567">
        <f t="shared" si="18"/>
        <v>0</v>
      </c>
      <c r="M57" s="557"/>
      <c r="N57" s="639"/>
      <c r="O57" s="614"/>
      <c r="P57" s="614"/>
    </row>
    <row r="58" spans="2:16" s="633" customFormat="1" ht="17.100000000000001" customHeight="1">
      <c r="B58" s="641"/>
      <c r="C58" s="571" t="s">
        <v>340</v>
      </c>
      <c r="D58" s="572">
        <f t="shared" ref="D58:K58" si="20">D59+D60</f>
        <v>0</v>
      </c>
      <c r="E58" s="572">
        <f t="shared" si="20"/>
        <v>0</v>
      </c>
      <c r="F58" s="572">
        <f t="shared" si="20"/>
        <v>0</v>
      </c>
      <c r="G58" s="572">
        <f t="shared" si="20"/>
        <v>0</v>
      </c>
      <c r="H58" s="572">
        <f t="shared" si="20"/>
        <v>0</v>
      </c>
      <c r="I58" s="560">
        <f t="shared" si="20"/>
        <v>3.7330053099999998</v>
      </c>
      <c r="J58" s="572">
        <f t="shared" si="20"/>
        <v>0</v>
      </c>
      <c r="K58" s="560">
        <f t="shared" si="20"/>
        <v>0</v>
      </c>
      <c r="L58" s="561">
        <f t="shared" si="18"/>
        <v>3.7330053099999998</v>
      </c>
      <c r="M58" s="557"/>
      <c r="N58" s="639"/>
      <c r="O58" s="614"/>
      <c r="P58" s="614"/>
    </row>
    <row r="59" spans="2:16" s="633" customFormat="1" ht="17.100000000000001" customHeight="1">
      <c r="B59" s="641"/>
      <c r="C59" s="566" t="s">
        <v>820</v>
      </c>
      <c r="D59" s="576"/>
      <c r="E59" s="576"/>
      <c r="F59" s="576"/>
      <c r="G59" s="576"/>
      <c r="H59" s="576"/>
      <c r="I59" s="563">
        <f>C_out!K21</f>
        <v>3.7330053099999998</v>
      </c>
      <c r="J59" s="576"/>
      <c r="K59" s="589"/>
      <c r="L59" s="567">
        <f t="shared" si="18"/>
        <v>3.7330053099999998</v>
      </c>
      <c r="M59" s="557"/>
      <c r="N59" s="639"/>
      <c r="O59" s="614"/>
      <c r="P59" s="614"/>
    </row>
    <row r="60" spans="2:16" s="633" customFormat="1" ht="17.100000000000001" customHeight="1">
      <c r="B60" s="641"/>
      <c r="C60" s="566" t="s">
        <v>821</v>
      </c>
      <c r="D60" s="576"/>
      <c r="E60" s="576"/>
      <c r="F60" s="576"/>
      <c r="G60" s="576"/>
      <c r="H60" s="576"/>
      <c r="I60" s="563">
        <f>C_out!L21</f>
        <v>0</v>
      </c>
      <c r="J60" s="576"/>
      <c r="K60" s="589"/>
      <c r="L60" s="567">
        <f t="shared" si="18"/>
        <v>0</v>
      </c>
      <c r="M60" s="557"/>
      <c r="N60" s="639"/>
      <c r="O60" s="614"/>
      <c r="P60" s="614"/>
    </row>
    <row r="61" spans="2:16" s="633" customFormat="1" ht="15.75">
      <c r="B61" s="641"/>
      <c r="C61" s="578" t="s">
        <v>174</v>
      </c>
      <c r="D61" s="579">
        <f t="shared" ref="D61:K61" si="21">D58+D52</f>
        <v>0</v>
      </c>
      <c r="E61" s="579">
        <f t="shared" si="21"/>
        <v>0</v>
      </c>
      <c r="F61" s="579">
        <f t="shared" si="21"/>
        <v>71.375227840000008</v>
      </c>
      <c r="G61" s="579">
        <f t="shared" si="21"/>
        <v>1839.8643632600001</v>
      </c>
      <c r="H61" s="579">
        <f t="shared" si="21"/>
        <v>0</v>
      </c>
      <c r="I61" s="579">
        <f t="shared" si="21"/>
        <v>3.7330053099999998</v>
      </c>
      <c r="J61" s="579">
        <f t="shared" si="21"/>
        <v>0</v>
      </c>
      <c r="K61" s="579">
        <f t="shared" si="21"/>
        <v>5947.8800147099992</v>
      </c>
      <c r="L61" s="580">
        <f t="shared" si="18"/>
        <v>7862.852611119999</v>
      </c>
      <c r="M61" s="557"/>
      <c r="N61" s="639"/>
      <c r="O61" s="614"/>
      <c r="P61" s="614"/>
    </row>
    <row r="62" spans="2:16" s="646" customFormat="1" ht="30" customHeight="1">
      <c r="B62" s="648"/>
      <c r="C62" s="581" t="s">
        <v>192</v>
      </c>
      <c r="D62" s="580">
        <f t="shared" ref="D62:K62" si="22">+SUM(D21,D32,D43,D50,D61)</f>
        <v>77846.406735080061</v>
      </c>
      <c r="E62" s="580">
        <f t="shared" si="22"/>
        <v>15439.68637677997</v>
      </c>
      <c r="F62" s="580">
        <f t="shared" si="22"/>
        <v>51823.860185425059</v>
      </c>
      <c r="G62" s="580">
        <f t="shared" si="22"/>
        <v>601291.84463054047</v>
      </c>
      <c r="H62" s="580">
        <f t="shared" si="22"/>
        <v>18859.47734003</v>
      </c>
      <c r="I62" s="580">
        <f t="shared" si="22"/>
        <v>343463.18290101521</v>
      </c>
      <c r="J62" s="580">
        <f t="shared" si="22"/>
        <v>0</v>
      </c>
      <c r="K62" s="580">
        <f t="shared" si="22"/>
        <v>332573.94810830423</v>
      </c>
      <c r="L62" s="594">
        <f t="shared" si="18"/>
        <v>1441298.4062771751</v>
      </c>
      <c r="M62" s="595"/>
      <c r="N62" s="649"/>
      <c r="O62" s="650"/>
      <c r="P62" s="650"/>
    </row>
    <row r="63" spans="2:16" s="646" customFormat="1" ht="9.9499999999999993" customHeight="1">
      <c r="B63" s="648"/>
      <c r="C63" s="581"/>
      <c r="D63" s="598"/>
      <c r="E63" s="598"/>
      <c r="F63" s="598"/>
      <c r="G63" s="598"/>
      <c r="H63" s="598"/>
      <c r="I63" s="598"/>
      <c r="J63" s="598"/>
      <c r="K63" s="598"/>
      <c r="L63" s="599"/>
      <c r="M63" s="600"/>
      <c r="N63" s="649"/>
      <c r="O63" s="614"/>
      <c r="P63" s="614"/>
    </row>
    <row r="64" spans="2:16" s="647" customFormat="1" ht="50.25" customHeight="1">
      <c r="B64" s="651"/>
      <c r="C64" s="740" t="s">
        <v>822</v>
      </c>
      <c r="D64" s="740"/>
      <c r="E64" s="740"/>
      <c r="F64" s="740"/>
      <c r="G64" s="740"/>
      <c r="H64" s="740"/>
      <c r="I64" s="740"/>
      <c r="J64" s="740"/>
      <c r="K64" s="740"/>
      <c r="L64" s="740"/>
      <c r="M64" s="652"/>
      <c r="N64" s="653"/>
      <c r="O64" s="614"/>
      <c r="P64" s="614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F7:J7"/>
    <mergeCell ref="K7:K9"/>
    <mergeCell ref="L7:M9"/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  <mergeCell ref="D7:E7"/>
  </mergeCells>
  <conditionalFormatting sqref="D6:F6">
    <cfRule type="expression" dxfId="102" priority="19" stopIfTrue="1">
      <formula>COUNTA(D11:L62)&lt;&gt;COUNTIF(D11:L62,"&gt;=0")</formula>
    </cfRule>
  </conditionalFormatting>
  <conditionalFormatting sqref="G6">
    <cfRule type="expression" dxfId="101" priority="20" stopIfTrue="1">
      <formula>COUNTA(G11:N62)&lt;&gt;COUNTIF(G11:N62,"&gt;=0")</formula>
    </cfRule>
  </conditionalFormatting>
  <conditionalFormatting sqref="L12:L62 D14:K17 D19:K23 D25:K62">
    <cfRule type="expression" dxfId="100" priority="21" stopIfTrue="1">
      <formula>AND(D12&lt;&gt;"",OR(D12&lt;0,NOT(ISNUMBER(D12))))</formula>
    </cfRule>
  </conditionalFormatting>
  <conditionalFormatting sqref="H6:M6">
    <cfRule type="expression" dxfId="99" priority="22" stopIfTrue="1">
      <formula>COUNTA(H11:N62)&lt;&gt;COUNTIF(H11:N62,"&gt;=0")</formula>
    </cfRule>
  </conditionalFormatting>
  <conditionalFormatting sqref="D12:K12">
    <cfRule type="expression" dxfId="98" priority="18" stopIfTrue="1">
      <formula>AND(D12&lt;&gt;"",OR(D12&lt;0,NOT(ISNUMBER(D12))))</formula>
    </cfRule>
  </conditionalFormatting>
  <conditionalFormatting sqref="D18:K18">
    <cfRule type="expression" dxfId="97" priority="17" stopIfTrue="1">
      <formula>AND(D18&lt;&gt;"",OR(D18&lt;0,NOT(ISNUMBER(D18))))</formula>
    </cfRule>
  </conditionalFormatting>
  <conditionalFormatting sqref="D13">
    <cfRule type="expression" dxfId="96" priority="16" stopIfTrue="1">
      <formula>AND(D13&lt;&gt;"",OR(D13&lt;0,NOT(ISNUMBER(D13))))</formula>
    </cfRule>
  </conditionalFormatting>
  <conditionalFormatting sqref="E13">
    <cfRule type="expression" dxfId="95" priority="15" stopIfTrue="1">
      <formula>AND(E13&lt;&gt;"",OR(E13&lt;0,NOT(ISNUMBER(E13))))</formula>
    </cfRule>
  </conditionalFormatting>
  <conditionalFormatting sqref="F13">
    <cfRule type="expression" dxfId="94" priority="14" stopIfTrue="1">
      <formula>AND(F13&lt;&gt;"",OR(F13&lt;0,NOT(ISNUMBER(F13))))</formula>
    </cfRule>
  </conditionalFormatting>
  <conditionalFormatting sqref="G13">
    <cfRule type="expression" dxfId="93" priority="13" stopIfTrue="1">
      <formula>AND(G13&lt;&gt;"",OR(G13&lt;0,NOT(ISNUMBER(G13))))</formula>
    </cfRule>
  </conditionalFormatting>
  <conditionalFormatting sqref="H13">
    <cfRule type="expression" dxfId="92" priority="12" stopIfTrue="1">
      <formula>AND(H13&lt;&gt;"",OR(H13&lt;0,NOT(ISNUMBER(H13))))</formula>
    </cfRule>
  </conditionalFormatting>
  <conditionalFormatting sqref="I13">
    <cfRule type="expression" dxfId="91" priority="11" stopIfTrue="1">
      <formula>AND(I13&lt;&gt;"",OR(I13&lt;0,NOT(ISNUMBER(I13))))</formula>
    </cfRule>
  </conditionalFormatting>
  <conditionalFormatting sqref="J13">
    <cfRule type="expression" dxfId="90" priority="10" stopIfTrue="1">
      <formula>AND(J13&lt;&gt;"",OR(J13&lt;0,NOT(ISNUMBER(J13))))</formula>
    </cfRule>
  </conditionalFormatting>
  <conditionalFormatting sqref="K13">
    <cfRule type="expression" dxfId="89" priority="9" stopIfTrue="1">
      <formula>AND(K13&lt;&gt;"",OR(K13&lt;0,NOT(ISNUMBER(K13))))</formula>
    </cfRule>
  </conditionalFormatting>
  <conditionalFormatting sqref="D24">
    <cfRule type="expression" dxfId="88" priority="8" stopIfTrue="1">
      <formula>AND(D24&lt;&gt;"",OR(D24&lt;0,NOT(ISNUMBER(D24))))</formula>
    </cfRule>
  </conditionalFormatting>
  <conditionalFormatting sqref="E24">
    <cfRule type="expression" dxfId="87" priority="7" stopIfTrue="1">
      <formula>AND(E24&lt;&gt;"",OR(E24&lt;0,NOT(ISNUMBER(E24))))</formula>
    </cfRule>
  </conditionalFormatting>
  <conditionalFormatting sqref="F24">
    <cfRule type="expression" dxfId="86" priority="6" stopIfTrue="1">
      <formula>AND(F24&lt;&gt;"",OR(F24&lt;0,NOT(ISNUMBER(F24))))</formula>
    </cfRule>
  </conditionalFormatting>
  <conditionalFormatting sqref="G24">
    <cfRule type="expression" dxfId="85" priority="5" stopIfTrue="1">
      <formula>AND(G24&lt;&gt;"",OR(G24&lt;0,NOT(ISNUMBER(G24))))</formula>
    </cfRule>
  </conditionalFormatting>
  <conditionalFormatting sqref="H24">
    <cfRule type="expression" dxfId="84" priority="4" stopIfTrue="1">
      <formula>AND(H24&lt;&gt;"",OR(H24&lt;0,NOT(ISNUMBER(H24))))</formula>
    </cfRule>
  </conditionalFormatting>
  <conditionalFormatting sqref="I24">
    <cfRule type="expression" dxfId="83" priority="3" stopIfTrue="1">
      <formula>AND(I24&lt;&gt;"",OR(I24&lt;0,NOT(ISNUMBER(I24))))</formula>
    </cfRule>
  </conditionalFormatting>
  <conditionalFormatting sqref="J24">
    <cfRule type="expression" dxfId="82" priority="2" stopIfTrue="1">
      <formula>AND(J24&lt;&gt;"",OR(J24&lt;0,NOT(ISNUMBER(J24))))</formula>
    </cfRule>
  </conditionalFormatting>
  <conditionalFormatting sqref="K24">
    <cfRule type="expression" dxfId="81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698"/>
    </row>
    <row r="8" spans="2:17" ht="15">
      <c r="B8" s="333"/>
      <c r="C8" s="334"/>
      <c r="H8" s="297"/>
      <c r="J8" s="698"/>
    </row>
    <row r="9" spans="2:17" ht="22.5" customHeight="1">
      <c r="B9" s="335"/>
      <c r="C9" s="336"/>
      <c r="H9" s="297"/>
      <c r="J9" s="698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698"/>
    </row>
    <row r="11" spans="2:17" ht="11.25" customHeight="1" thickBot="1">
      <c r="D11" s="311"/>
      <c r="E11" s="311"/>
      <c r="F11" s="311"/>
      <c r="G11" s="311"/>
      <c r="H11" s="311"/>
      <c r="I11" s="311"/>
      <c r="J11" s="698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710" t="s">
        <v>159</v>
      </c>
      <c r="F13" s="711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97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18</v>
      </c>
      <c r="F20" s="328">
        <v>16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706"/>
      <c r="D29" s="707"/>
      <c r="E29" s="701" t="s">
        <v>142</v>
      </c>
      <c r="F29" s="703" t="s">
        <v>143</v>
      </c>
      <c r="G29" s="704"/>
      <c r="H29" s="704"/>
      <c r="I29" s="705"/>
      <c r="J29" s="322"/>
    </row>
    <row r="30" spans="2:10" ht="34.5" thickBot="1">
      <c r="B30" s="316"/>
      <c r="C30" s="708"/>
      <c r="D30" s="709"/>
      <c r="E30" s="702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699" t="s">
        <v>137</v>
      </c>
      <c r="D31" s="700"/>
      <c r="E31" s="352">
        <v>2280.2224115599997</v>
      </c>
      <c r="F31" s="353">
        <v>0</v>
      </c>
      <c r="G31" s="354">
        <v>632.20932771500009</v>
      </c>
      <c r="H31" s="354">
        <v>13239.145558685008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80" priority="1" stopIfTrue="1">
      <formula>ISTEXT(E18)</formula>
    </cfRule>
    <cfRule type="expression" dxfId="79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58"/>
      <c r="B2" s="7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59"/>
      <c r="C3" s="75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59"/>
      <c r="C4" s="75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59"/>
      <c r="C6" s="759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59"/>
      <c r="C7" s="759"/>
      <c r="D7" s="204"/>
      <c r="E7" s="138"/>
      <c r="F7" s="140"/>
      <c r="I7" s="145" t="s">
        <v>345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59"/>
      <c r="C8" s="75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334</v>
      </c>
      <c r="C13" s="472"/>
      <c r="D13" s="471">
        <f>D14+D17+D20+D23</f>
        <v>405516.40241114039</v>
      </c>
      <c r="E13" s="471">
        <f t="shared" ref="E13:M13" si="0">E14+E17+E20+E23</f>
        <v>28550.686713120027</v>
      </c>
      <c r="F13" s="471">
        <f t="shared" si="0"/>
        <v>194.93806218000003</v>
      </c>
      <c r="G13" s="471">
        <f t="shared" si="0"/>
        <v>343.31016762000013</v>
      </c>
      <c r="H13" s="471">
        <f t="shared" si="0"/>
        <v>111.22250849000004</v>
      </c>
      <c r="I13" s="471">
        <f t="shared" si="0"/>
        <v>8.8959148700000004</v>
      </c>
      <c r="J13" s="471">
        <f t="shared" si="0"/>
        <v>1.63799948</v>
      </c>
      <c r="K13" s="471">
        <f t="shared" si="0"/>
        <v>16.146684</v>
      </c>
      <c r="L13" s="471">
        <f t="shared" si="0"/>
        <v>85.511228180000046</v>
      </c>
      <c r="M13" s="471">
        <f t="shared" si="0"/>
        <v>434828.75168908038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230918.56752318039</v>
      </c>
      <c r="E14" s="396">
        <f t="shared" si="1"/>
        <v>4725.4912797399975</v>
      </c>
      <c r="F14" s="396">
        <f t="shared" si="1"/>
        <v>24.708426259999996</v>
      </c>
      <c r="G14" s="396">
        <f t="shared" si="1"/>
        <v>70.661950259999998</v>
      </c>
      <c r="H14" s="396">
        <f t="shared" si="1"/>
        <v>12.69632571</v>
      </c>
      <c r="I14" s="396">
        <f t="shared" si="1"/>
        <v>0.87767827999999981</v>
      </c>
      <c r="J14" s="396">
        <f t="shared" si="1"/>
        <v>0</v>
      </c>
      <c r="K14" s="396">
        <f t="shared" si="1"/>
        <v>2.4385049999999998E-2</v>
      </c>
      <c r="L14" s="396">
        <f t="shared" si="1"/>
        <v>17.051689200000002</v>
      </c>
      <c r="M14" s="396">
        <f t="shared" si="1"/>
        <v>235770.07925768034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181633.74257093042</v>
      </c>
      <c r="E15" s="120">
        <v>3068.7573579599984</v>
      </c>
      <c r="F15" s="120">
        <v>20.995843759999996</v>
      </c>
      <c r="G15" s="120">
        <v>56.357443939999996</v>
      </c>
      <c r="H15" s="120">
        <v>4.5800484100000007</v>
      </c>
      <c r="I15" s="120">
        <v>0.87767827999999981</v>
      </c>
      <c r="J15" s="120">
        <v>0</v>
      </c>
      <c r="K15" s="120">
        <v>0</v>
      </c>
      <c r="L15" s="383">
        <v>1.0702656499999998</v>
      </c>
      <c r="M15" s="110">
        <f t="shared" ref="M15:M29" si="2">SUM(D15:L15)</f>
        <v>184786.3812089304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49284.824952249961</v>
      </c>
      <c r="E16" s="110">
        <v>1656.7339217799988</v>
      </c>
      <c r="F16" s="110">
        <v>3.7125824999999999</v>
      </c>
      <c r="G16" s="110">
        <v>14.30450632</v>
      </c>
      <c r="H16" s="110">
        <v>8.1162772999999984</v>
      </c>
      <c r="I16" s="110">
        <v>0</v>
      </c>
      <c r="J16" s="110">
        <v>0</v>
      </c>
      <c r="K16" s="110">
        <v>2.4385049999999998E-2</v>
      </c>
      <c r="L16" s="383">
        <v>15.981423550000001</v>
      </c>
      <c r="M16" s="110">
        <f t="shared" si="2"/>
        <v>50983.698048749953</v>
      </c>
      <c r="N16" s="26"/>
      <c r="O16" s="26"/>
    </row>
    <row r="17" spans="1:16" s="14" customFormat="1" ht="18" customHeight="1">
      <c r="A17" s="29"/>
      <c r="B17" s="12" t="s">
        <v>332</v>
      </c>
      <c r="C17" s="200"/>
      <c r="D17" s="396">
        <f t="shared" ref="D17:L17" si="3">SUM(D18:D19)</f>
        <v>67319.517414330039</v>
      </c>
      <c r="E17" s="396">
        <f t="shared" si="3"/>
        <v>5459.1141095199964</v>
      </c>
      <c r="F17" s="396">
        <f t="shared" si="3"/>
        <v>77.950856939999966</v>
      </c>
      <c r="G17" s="396">
        <f t="shared" si="3"/>
        <v>71.755832569999995</v>
      </c>
      <c r="H17" s="396">
        <f t="shared" si="3"/>
        <v>7.1601609300000009</v>
      </c>
      <c r="I17" s="396">
        <f t="shared" si="3"/>
        <v>0.95880726000000005</v>
      </c>
      <c r="J17" s="396">
        <f t="shared" si="3"/>
        <v>0.64368871999999999</v>
      </c>
      <c r="K17" s="396">
        <f t="shared" si="3"/>
        <v>1.1152042900000001</v>
      </c>
      <c r="L17" s="396">
        <f t="shared" si="3"/>
        <v>20.239485760000004</v>
      </c>
      <c r="M17" s="110">
        <f t="shared" si="2"/>
        <v>72958.455560320042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24429.962086330022</v>
      </c>
      <c r="E18" s="120">
        <v>2511.5956174999978</v>
      </c>
      <c r="F18" s="120">
        <v>65.504495369999958</v>
      </c>
      <c r="G18" s="120">
        <v>16.454012169999999</v>
      </c>
      <c r="H18" s="120">
        <v>6.6855545200000011</v>
      </c>
      <c r="I18" s="120">
        <v>0.95880726000000005</v>
      </c>
      <c r="J18" s="120">
        <v>0.64368871999999999</v>
      </c>
      <c r="K18" s="120">
        <v>0.89158374000000007</v>
      </c>
      <c r="L18" s="383">
        <v>3.2087864900000009</v>
      </c>
      <c r="M18" s="110">
        <f t="shared" si="2"/>
        <v>27035.904632100028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42889.555328000009</v>
      </c>
      <c r="E19" s="110">
        <v>2947.5184920199981</v>
      </c>
      <c r="F19" s="110">
        <v>12.446361570000001</v>
      </c>
      <c r="G19" s="110">
        <v>55.301820399999997</v>
      </c>
      <c r="H19" s="110">
        <v>0.47460640999999998</v>
      </c>
      <c r="I19" s="110">
        <v>0</v>
      </c>
      <c r="J19" s="110">
        <v>0</v>
      </c>
      <c r="K19" s="110">
        <v>0.22362055</v>
      </c>
      <c r="L19" s="383">
        <v>17.030699270000003</v>
      </c>
      <c r="M19" s="110">
        <f t="shared" si="2"/>
        <v>45922.550928220007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8665.2249288500025</v>
      </c>
      <c r="E20" s="396">
        <f t="shared" si="4"/>
        <v>58.701202849999994</v>
      </c>
      <c r="F20" s="396">
        <f t="shared" si="4"/>
        <v>0.18024598999999999</v>
      </c>
      <c r="G20" s="396">
        <f t="shared" si="4"/>
        <v>0.38652840999999999</v>
      </c>
      <c r="H20" s="396">
        <f t="shared" si="4"/>
        <v>0.29234271000000001</v>
      </c>
      <c r="I20" s="396">
        <f t="shared" si="4"/>
        <v>3.403072E-2</v>
      </c>
      <c r="J20" s="396">
        <f t="shared" si="4"/>
        <v>0</v>
      </c>
      <c r="K20" s="396">
        <f t="shared" si="4"/>
        <v>0</v>
      </c>
      <c r="L20" s="396">
        <f t="shared" si="4"/>
        <v>4.5956520000000001E-2</v>
      </c>
      <c r="M20" s="396">
        <f t="shared" si="4"/>
        <v>8724.8652360500018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1047.9223363600006</v>
      </c>
      <c r="E21" s="110">
        <v>14.900899499999994</v>
      </c>
      <c r="F21" s="110">
        <v>0.18024598999999999</v>
      </c>
      <c r="G21" s="110">
        <v>0.38652840999999999</v>
      </c>
      <c r="H21" s="110">
        <v>0.19038991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1063.5804001700005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7617.3025924900012</v>
      </c>
      <c r="E22" s="110">
        <v>43.80030335</v>
      </c>
      <c r="F22" s="110">
        <v>0</v>
      </c>
      <c r="G22" s="110">
        <v>0</v>
      </c>
      <c r="H22" s="110">
        <v>0.1019528</v>
      </c>
      <c r="I22" s="110">
        <v>3.403072E-2</v>
      </c>
      <c r="J22" s="110">
        <v>0</v>
      </c>
      <c r="K22" s="110">
        <v>0</v>
      </c>
      <c r="L22" s="383">
        <v>4.5956520000000001E-2</v>
      </c>
      <c r="M22" s="110">
        <f t="shared" si="2"/>
        <v>7661.2848358800011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98613.092544779967</v>
      </c>
      <c r="E23" s="110">
        <f t="shared" si="5"/>
        <v>18307.380121010036</v>
      </c>
      <c r="F23" s="110">
        <f t="shared" si="5"/>
        <v>92.098532990000052</v>
      </c>
      <c r="G23" s="110">
        <f t="shared" si="5"/>
        <v>200.50585638000013</v>
      </c>
      <c r="H23" s="110">
        <f t="shared" si="5"/>
        <v>91.073679140000039</v>
      </c>
      <c r="I23" s="110">
        <f t="shared" si="5"/>
        <v>7.0253986099999999</v>
      </c>
      <c r="J23" s="110">
        <f t="shared" si="5"/>
        <v>0.99431075999999996</v>
      </c>
      <c r="K23" s="110">
        <f t="shared" si="5"/>
        <v>15.007094660000002</v>
      </c>
      <c r="L23" s="383">
        <f t="shared" si="5"/>
        <v>48.174096700000035</v>
      </c>
      <c r="M23" s="110">
        <f t="shared" si="2"/>
        <v>117375.35163502999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68424.166471940014</v>
      </c>
      <c r="E24" s="110">
        <v>17214.525276440036</v>
      </c>
      <c r="F24" s="110">
        <v>91.894101130000053</v>
      </c>
      <c r="G24" s="110">
        <v>192.86381004000012</v>
      </c>
      <c r="H24" s="110">
        <v>77.252721580000042</v>
      </c>
      <c r="I24" s="110">
        <v>6.9995047599999998</v>
      </c>
      <c r="J24" s="110">
        <v>0.99245662000000001</v>
      </c>
      <c r="K24" s="110">
        <v>14.617624880000001</v>
      </c>
      <c r="L24" s="383">
        <v>48.097600150000034</v>
      </c>
      <c r="M24" s="110">
        <f t="shared" si="2"/>
        <v>86071.409567540046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30188.92607283996</v>
      </c>
      <c r="E25" s="110">
        <v>1092.8548445700003</v>
      </c>
      <c r="F25" s="110">
        <v>0.20443186000000002</v>
      </c>
      <c r="G25" s="110">
        <v>7.6420463399999994</v>
      </c>
      <c r="H25" s="110">
        <v>13.820957559999997</v>
      </c>
      <c r="I25" s="110">
        <v>2.589385E-2</v>
      </c>
      <c r="J25" s="110">
        <v>1.85414E-3</v>
      </c>
      <c r="K25" s="110">
        <v>0.38946977999999999</v>
      </c>
      <c r="L25" s="383">
        <v>7.6496549999999996E-2</v>
      </c>
      <c r="M25" s="110">
        <f t="shared" si="2"/>
        <v>31303.942067489956</v>
      </c>
      <c r="N25" s="26"/>
      <c r="P25" s="199"/>
    </row>
    <row r="26" spans="1:16" s="14" customFormat="1" ht="18" customHeight="1">
      <c r="A26" s="27"/>
      <c r="B26" s="470" t="s">
        <v>335</v>
      </c>
      <c r="C26" s="472"/>
      <c r="D26" s="471">
        <f t="shared" ref="D26:M26" si="6">D27+D28</f>
        <v>139704.62563599998</v>
      </c>
      <c r="E26" s="471">
        <f t="shared" si="6"/>
        <v>12800.582981439999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23.019872060000004</v>
      </c>
      <c r="M26" s="471">
        <f t="shared" si="6"/>
        <v>152528.22848949998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139704.50784092999</v>
      </c>
      <c r="E27" s="120">
        <v>12800.248444869998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23.019872060000004</v>
      </c>
      <c r="M27" s="110">
        <f t="shared" si="2"/>
        <v>152527.77615785997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0.11779507</v>
      </c>
      <c r="E28" s="110">
        <v>0.33453656999999998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0.45233163999999998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545221.02804714034</v>
      </c>
      <c r="E29" s="396">
        <f t="shared" si="7"/>
        <v>41351.269694560026</v>
      </c>
      <c r="F29" s="396">
        <f t="shared" si="7"/>
        <v>194.93806218000003</v>
      </c>
      <c r="G29" s="396">
        <f t="shared" si="7"/>
        <v>343.31016762000013</v>
      </c>
      <c r="H29" s="396">
        <f t="shared" si="7"/>
        <v>111.22250849000004</v>
      </c>
      <c r="I29" s="396">
        <f t="shared" si="7"/>
        <v>8.8959148700000004</v>
      </c>
      <c r="J29" s="396">
        <f t="shared" si="7"/>
        <v>1.63799948</v>
      </c>
      <c r="K29" s="396">
        <f t="shared" si="7"/>
        <v>16.146684</v>
      </c>
      <c r="L29" s="396">
        <f t="shared" si="7"/>
        <v>108.53110024000006</v>
      </c>
      <c r="M29" s="110">
        <f t="shared" si="2"/>
        <v>587356.98017858015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337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334</v>
      </c>
      <c r="C32" s="472"/>
      <c r="D32" s="471">
        <f t="shared" ref="D32:M32" si="8">D33+D36+D39+D42</f>
        <v>7938.8586853400047</v>
      </c>
      <c r="E32" s="471">
        <f t="shared" si="8"/>
        <v>1962.7580076699999</v>
      </c>
      <c r="F32" s="471">
        <f t="shared" si="8"/>
        <v>32.834564200000003</v>
      </c>
      <c r="G32" s="471">
        <f t="shared" si="8"/>
        <v>12.592582650000001</v>
      </c>
      <c r="H32" s="471">
        <f t="shared" si="8"/>
        <v>11.580675660000001</v>
      </c>
      <c r="I32" s="471">
        <f t="shared" si="8"/>
        <v>0</v>
      </c>
      <c r="J32" s="471">
        <f t="shared" si="8"/>
        <v>1.3778492600000001</v>
      </c>
      <c r="K32" s="471">
        <f t="shared" si="8"/>
        <v>11.7901936</v>
      </c>
      <c r="L32" s="471">
        <f t="shared" si="8"/>
        <v>7.4368602299999997</v>
      </c>
      <c r="M32" s="471">
        <f t="shared" si="8"/>
        <v>9979.2294186100044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2878.8430572400016</v>
      </c>
      <c r="E33" s="396">
        <f t="shared" si="9"/>
        <v>666.07228987000008</v>
      </c>
      <c r="F33" s="396">
        <f t="shared" si="9"/>
        <v>19.31868467</v>
      </c>
      <c r="G33" s="396">
        <f t="shared" si="9"/>
        <v>0.12359044</v>
      </c>
      <c r="H33" s="396">
        <f t="shared" si="9"/>
        <v>1.34495879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3565.7025810100017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119.91176821000002</v>
      </c>
      <c r="E34" s="120">
        <v>9.9339185400000005</v>
      </c>
      <c r="F34" s="120">
        <v>0</v>
      </c>
      <c r="G34" s="120">
        <v>7.946165999999999E-2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129.92514841000002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2758.9312890300016</v>
      </c>
      <c r="E35" s="110">
        <v>656.13837133000004</v>
      </c>
      <c r="F35" s="110">
        <v>19.31868467</v>
      </c>
      <c r="G35" s="110">
        <v>4.4128780000000006E-2</v>
      </c>
      <c r="H35" s="110">
        <v>1.34495879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3435.7774326000017</v>
      </c>
      <c r="N35" s="26"/>
    </row>
    <row r="36" spans="1:14" s="14" customFormat="1" ht="18" customHeight="1">
      <c r="A36" s="29"/>
      <c r="B36" s="12" t="s">
        <v>332</v>
      </c>
      <c r="C36" s="200"/>
      <c r="D36" s="396">
        <f t="shared" ref="D36:L36" si="10">SUM(D37:D38)</f>
        <v>2535.07906344</v>
      </c>
      <c r="E36" s="396">
        <f t="shared" si="10"/>
        <v>188.52180333000001</v>
      </c>
      <c r="F36" s="396">
        <f t="shared" si="10"/>
        <v>1.6167578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2725.2176245699998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173.2747234</v>
      </c>
      <c r="E37" s="120">
        <v>13.409988219999999</v>
      </c>
      <c r="F37" s="120">
        <v>1.6167578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188.30146941999999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2361.8043400400002</v>
      </c>
      <c r="E38" s="110">
        <v>175.11181511000001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2536.9161551500001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15.491421459999998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15.491421459999998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15.491421459999998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15.491421459999998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2509.4451432000033</v>
      </c>
      <c r="E42" s="110">
        <f t="shared" si="12"/>
        <v>1108.1639144699998</v>
      </c>
      <c r="F42" s="110">
        <f t="shared" si="12"/>
        <v>11.899121730000001</v>
      </c>
      <c r="G42" s="110">
        <f t="shared" si="12"/>
        <v>12.468992210000001</v>
      </c>
      <c r="H42" s="110">
        <f t="shared" si="12"/>
        <v>10.235716870000001</v>
      </c>
      <c r="I42" s="110">
        <f t="shared" si="12"/>
        <v>0</v>
      </c>
      <c r="J42" s="110">
        <f t="shared" si="12"/>
        <v>1.3778492600000001</v>
      </c>
      <c r="K42" s="110">
        <f t="shared" si="12"/>
        <v>11.7901936</v>
      </c>
      <c r="L42" s="383">
        <f t="shared" si="12"/>
        <v>7.4368602299999997</v>
      </c>
      <c r="M42" s="110">
        <f>SUM(D42:L42)</f>
        <v>3672.817791570003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2250.0558789200031</v>
      </c>
      <c r="E43" s="110">
        <v>1084.4588187699999</v>
      </c>
      <c r="F43" s="110">
        <v>11.899121730000001</v>
      </c>
      <c r="G43" s="110">
        <v>12.468992210000001</v>
      </c>
      <c r="H43" s="110">
        <v>10.235716870000001</v>
      </c>
      <c r="I43" s="110">
        <v>0</v>
      </c>
      <c r="J43" s="110">
        <v>1.3778492600000001</v>
      </c>
      <c r="K43" s="110">
        <v>11.7901936</v>
      </c>
      <c r="L43" s="383">
        <v>7.4368602299999997</v>
      </c>
      <c r="M43" s="110">
        <f>SUM(D43:L43)</f>
        <v>3389.7234315900032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259.38926427999996</v>
      </c>
      <c r="E44" s="110">
        <v>23.705095700000001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283.09435997999998</v>
      </c>
      <c r="N44" s="26"/>
    </row>
    <row r="45" spans="1:14" s="14" customFormat="1" ht="18" customHeight="1">
      <c r="A45" s="27"/>
      <c r="B45" s="470" t="s">
        <v>335</v>
      </c>
      <c r="C45" s="472"/>
      <c r="D45" s="471">
        <f t="shared" ref="D45:M45" si="13">D46+D47</f>
        <v>3155.6432514000035</v>
      </c>
      <c r="E45" s="471">
        <f t="shared" si="13"/>
        <v>104.17845597000004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3259.8217073700034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2874.5298824300035</v>
      </c>
      <c r="E46" s="120">
        <v>104.17845597000004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2978.7083384000034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281.11336897000007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281.11336897000007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11094.501936740009</v>
      </c>
      <c r="E48" s="396">
        <f t="shared" si="14"/>
        <v>2066.9364636400001</v>
      </c>
      <c r="F48" s="396">
        <f t="shared" si="14"/>
        <v>32.834564200000003</v>
      </c>
      <c r="G48" s="396">
        <f t="shared" si="14"/>
        <v>12.592582650000001</v>
      </c>
      <c r="H48" s="396">
        <f t="shared" si="14"/>
        <v>11.580675660000001</v>
      </c>
      <c r="I48" s="396">
        <f t="shared" si="14"/>
        <v>0</v>
      </c>
      <c r="J48" s="396">
        <f t="shared" si="14"/>
        <v>1.3778492600000001</v>
      </c>
      <c r="K48" s="396">
        <f t="shared" si="14"/>
        <v>11.7901936</v>
      </c>
      <c r="L48" s="396">
        <f t="shared" si="14"/>
        <v>7.4368602299999997</v>
      </c>
      <c r="M48" s="110">
        <f>SUM(D48:L48)</f>
        <v>13239.05112598001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994.06623648000004</v>
      </c>
      <c r="E50" s="111">
        <v>67.341262040000004</v>
      </c>
      <c r="F50" s="111">
        <v>0</v>
      </c>
      <c r="G50" s="111">
        <v>1.97348967</v>
      </c>
      <c r="H50" s="111">
        <v>1.6853259999999998E-2</v>
      </c>
      <c r="I50" s="111">
        <v>0</v>
      </c>
      <c r="J50" s="111">
        <v>0</v>
      </c>
      <c r="K50" s="111">
        <v>2.9666036299999998</v>
      </c>
      <c r="L50" s="111">
        <v>0</v>
      </c>
      <c r="M50" s="110">
        <f>SUM(D50:L50)</f>
        <v>1066.36444508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9997.3824341500022</v>
      </c>
      <c r="E51" s="111">
        <v>1604.8822911099996</v>
      </c>
      <c r="F51" s="111">
        <v>32.834564200000003</v>
      </c>
      <c r="G51" s="111">
        <v>10.619092980000001</v>
      </c>
      <c r="H51" s="111">
        <v>11.563822399999999</v>
      </c>
      <c r="I51" s="111">
        <v>0</v>
      </c>
      <c r="J51" s="111">
        <v>1.3778492600000001</v>
      </c>
      <c r="K51" s="111">
        <v>8.8235899699999987</v>
      </c>
      <c r="L51" s="111">
        <v>7.4368602299999997</v>
      </c>
      <c r="M51" s="110">
        <f>SUM(D51:L51)</f>
        <v>11674.9205043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103.05326610999998</v>
      </c>
      <c r="E52" s="111">
        <v>394.71291049000001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497.76617659999999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334</v>
      </c>
      <c r="C55" s="472"/>
      <c r="D55" s="471">
        <f t="shared" ref="D55:M55" si="15">D56+D59+D62+D65</f>
        <v>313516.39003649028</v>
      </c>
      <c r="E55" s="471">
        <f t="shared" si="15"/>
        <v>29301.106570699983</v>
      </c>
      <c r="F55" s="471">
        <f t="shared" si="15"/>
        <v>0.55838064999999992</v>
      </c>
      <c r="G55" s="471">
        <f t="shared" si="15"/>
        <v>132.59213054</v>
      </c>
      <c r="H55" s="471">
        <f t="shared" si="15"/>
        <v>37.68554331</v>
      </c>
      <c r="I55" s="471">
        <f t="shared" si="15"/>
        <v>0</v>
      </c>
      <c r="J55" s="471">
        <f t="shared" si="15"/>
        <v>0</v>
      </c>
      <c r="K55" s="471">
        <f t="shared" si="15"/>
        <v>0</v>
      </c>
      <c r="L55" s="471">
        <f t="shared" si="15"/>
        <v>0</v>
      </c>
      <c r="M55" s="471">
        <f t="shared" si="15"/>
        <v>342988.33266169025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186402.23506203026</v>
      </c>
      <c r="E56" s="396">
        <f t="shared" si="16"/>
        <v>16807.286100939982</v>
      </c>
      <c r="F56" s="396">
        <f t="shared" si="16"/>
        <v>0.55838064999999992</v>
      </c>
      <c r="G56" s="396">
        <f t="shared" si="16"/>
        <v>63.818153430000002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203273.89769705024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103520.32523365013</v>
      </c>
      <c r="E57" s="120">
        <v>15554.666482899984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119074.99171655011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82881.909828380129</v>
      </c>
      <c r="E58" s="110">
        <v>1252.61961804</v>
      </c>
      <c r="F58" s="110">
        <v>0.55838064999999992</v>
      </c>
      <c r="G58" s="110">
        <v>63.818153430000002</v>
      </c>
      <c r="H58" s="110">
        <v>0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84198.905980500131</v>
      </c>
      <c r="N58" s="26"/>
    </row>
    <row r="59" spans="1:24" s="14" customFormat="1" ht="18" customHeight="1">
      <c r="A59" s="30"/>
      <c r="B59" s="12" t="s">
        <v>332</v>
      </c>
      <c r="C59" s="200"/>
      <c r="D59" s="396">
        <f t="shared" ref="D59:L59" si="17">SUM(D60:D61)</f>
        <v>93394.232465450012</v>
      </c>
      <c r="E59" s="396">
        <f t="shared" si="17"/>
        <v>12241.202466860002</v>
      </c>
      <c r="F59" s="396">
        <f t="shared" si="17"/>
        <v>0</v>
      </c>
      <c r="G59" s="396">
        <f t="shared" si="17"/>
        <v>2.89171092</v>
      </c>
      <c r="H59" s="396">
        <f t="shared" si="17"/>
        <v>13.800956099999999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105652.12759933002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32937.926905909953</v>
      </c>
      <c r="E60" s="120">
        <v>6255.5326244700027</v>
      </c>
      <c r="F60" s="120">
        <v>0</v>
      </c>
      <c r="G60" s="120">
        <v>2.89171092</v>
      </c>
      <c r="H60" s="120">
        <v>13.800956099999999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39210.152197399955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60456.305559540051</v>
      </c>
      <c r="E61" s="110">
        <v>5985.6698423899998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66441.975401930045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19936.266354030002</v>
      </c>
      <c r="E62" s="396">
        <f t="shared" si="18"/>
        <v>92.170643549999994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20028.43699758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7764.4162830000014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7764.4162830000014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12171.85007103</v>
      </c>
      <c r="E64" s="110">
        <v>92.170643549999994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12264.02071458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13783.656154980003</v>
      </c>
      <c r="E65" s="110">
        <f t="shared" si="19"/>
        <v>160.44735934999997</v>
      </c>
      <c r="F65" s="110">
        <f t="shared" si="19"/>
        <v>0</v>
      </c>
      <c r="G65" s="110">
        <f t="shared" si="19"/>
        <v>65.882266189999996</v>
      </c>
      <c r="H65" s="110">
        <f t="shared" si="19"/>
        <v>23.884587209999999</v>
      </c>
      <c r="I65" s="110">
        <f t="shared" si="19"/>
        <v>0</v>
      </c>
      <c r="J65" s="110">
        <f t="shared" si="19"/>
        <v>0</v>
      </c>
      <c r="K65" s="110">
        <f t="shared" si="19"/>
        <v>0</v>
      </c>
      <c r="L65" s="383">
        <f t="shared" si="19"/>
        <v>0</v>
      </c>
      <c r="M65" s="110">
        <f>SUM(D65:L65)</f>
        <v>14033.870367730002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3226.2483527999993</v>
      </c>
      <c r="E66" s="110">
        <v>158.22248886999998</v>
      </c>
      <c r="F66" s="110">
        <v>0</v>
      </c>
      <c r="G66" s="110">
        <v>65.882266189999996</v>
      </c>
      <c r="H66" s="110">
        <v>23.884587209999999</v>
      </c>
      <c r="I66" s="110">
        <v>0</v>
      </c>
      <c r="J66" s="110">
        <v>0</v>
      </c>
      <c r="K66" s="110">
        <v>0</v>
      </c>
      <c r="L66" s="383">
        <v>0</v>
      </c>
      <c r="M66" s="110">
        <f>SUM(D66:L66)</f>
        <v>3474.2376950699991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10557.407802180003</v>
      </c>
      <c r="E67" s="110">
        <v>2.2248704799999999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10559.632672660004</v>
      </c>
      <c r="N67" s="26"/>
    </row>
    <row r="68" spans="1:28" s="14" customFormat="1" ht="18" customHeight="1">
      <c r="A68" s="29"/>
      <c r="B68" s="470" t="s">
        <v>335</v>
      </c>
      <c r="C68" s="472"/>
      <c r="D68" s="471">
        <f t="shared" ref="D68:M68" si="20">D69+D70</f>
        <v>112764.36277380004</v>
      </c>
      <c r="E68" s="471">
        <f t="shared" si="20"/>
        <v>32705.774727799995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145470.13750160002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112764.36277380004</v>
      </c>
      <c r="E69" s="120">
        <v>32705.774727799995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145470.13750160002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426280.75281029032</v>
      </c>
      <c r="E71" s="396">
        <f t="shared" si="21"/>
        <v>62006.881298499982</v>
      </c>
      <c r="F71" s="396">
        <f t="shared" si="21"/>
        <v>0.55838064999999992</v>
      </c>
      <c r="G71" s="396">
        <f t="shared" si="21"/>
        <v>132.59213054</v>
      </c>
      <c r="H71" s="396">
        <f t="shared" si="21"/>
        <v>37.68554331</v>
      </c>
      <c r="I71" s="396">
        <f t="shared" si="21"/>
        <v>0</v>
      </c>
      <c r="J71" s="396">
        <f t="shared" si="21"/>
        <v>0</v>
      </c>
      <c r="K71" s="396">
        <f t="shared" si="21"/>
        <v>0</v>
      </c>
      <c r="L71" s="396">
        <f t="shared" si="21"/>
        <v>0</v>
      </c>
      <c r="M71" s="110">
        <f>SUM(D71:L71)</f>
        <v>488458.47016329033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418181.3523087533</v>
      </c>
      <c r="E73" s="111">
        <v>61490.224968620256</v>
      </c>
      <c r="F73" s="111">
        <v>0.27801892</v>
      </c>
      <c r="G73" s="111">
        <v>67.497287300000011</v>
      </c>
      <c r="H73" s="111">
        <v>25.763660770000001</v>
      </c>
      <c r="I73" s="111">
        <v>0</v>
      </c>
      <c r="J73" s="111">
        <v>0</v>
      </c>
      <c r="K73" s="111">
        <v>0</v>
      </c>
      <c r="L73" s="111">
        <v>0</v>
      </c>
      <c r="M73" s="110">
        <f>SUM(D73:L73)</f>
        <v>479765.11624436354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7974.9505578499948</v>
      </c>
      <c r="E74" s="111">
        <v>516.65632988000016</v>
      </c>
      <c r="F74" s="111">
        <v>0.28036172999999998</v>
      </c>
      <c r="G74" s="111">
        <v>65.094843239999989</v>
      </c>
      <c r="H74" s="111">
        <v>11.921882539999999</v>
      </c>
      <c r="I74" s="111">
        <v>0</v>
      </c>
      <c r="J74" s="111">
        <v>0</v>
      </c>
      <c r="K74" s="111">
        <v>0</v>
      </c>
      <c r="L74" s="111">
        <v>0</v>
      </c>
      <c r="M74" s="110">
        <f>SUM(D74:L74)</f>
        <v>8568.9039752399949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124.44994369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124.44994369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78" priority="1" stopIfTrue="1">
      <formula>$E$3&lt;&gt;0</formula>
    </cfRule>
  </conditionalFormatting>
  <conditionalFormatting sqref="F4 J4:Q4">
    <cfRule type="expression" dxfId="77" priority="2" stopIfTrue="1">
      <formula>$E$3&lt;&gt;0</formula>
    </cfRule>
    <cfRule type="expression" dxfId="76" priority="3" stopIfTrue="1">
      <formula>$E$4&lt;&gt;0</formula>
    </cfRule>
  </conditionalFormatting>
  <conditionalFormatting sqref="F6 J6:Q6">
    <cfRule type="expression" dxfId="75" priority="4" stopIfTrue="1">
      <formula>$E$3+$E$4&lt;&gt;0</formula>
    </cfRule>
    <cfRule type="expression" dxfId="74" priority="5" stopIfTrue="1">
      <formula>$E$6&lt;&gt;0</formula>
    </cfRule>
  </conditionalFormatting>
  <conditionalFormatting sqref="F7 J7:Q7">
    <cfRule type="expression" dxfId="73" priority="6" stopIfTrue="1">
      <formula>$E$6+$E$4+$E$3&lt;&gt;0</formula>
    </cfRule>
    <cfRule type="expression" dxfId="7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760">
        <v>39337.386435185188</v>
      </c>
      <c r="B2" s="760"/>
      <c r="C2" s="760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759"/>
      <c r="C3" s="759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759"/>
      <c r="C5" s="759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759"/>
      <c r="C6" s="759"/>
      <c r="D6" s="138"/>
      <c r="E6" s="140"/>
      <c r="F6" s="140"/>
      <c r="G6" s="140"/>
      <c r="H6" s="145" t="str">
        <f>'A1'!I7</f>
        <v>Turnover in nominal or notional principal amounts in April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759"/>
      <c r="C7" s="759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334</v>
      </c>
      <c r="C13" s="472"/>
      <c r="D13" s="471">
        <f>D14+D17+D20+D23</f>
        <v>144965.76030504014</v>
      </c>
      <c r="E13" s="471">
        <f t="shared" ref="E13:L13" si="0">E14+E17+E20+E23</f>
        <v>6446.8153474900009</v>
      </c>
      <c r="F13" s="471">
        <f t="shared" si="0"/>
        <v>13525.767473399999</v>
      </c>
      <c r="G13" s="471">
        <f t="shared" si="0"/>
        <v>2420.7720291099999</v>
      </c>
      <c r="H13" s="471">
        <f t="shared" si="0"/>
        <v>459.57093882999999</v>
      </c>
      <c r="I13" s="471">
        <f t="shared" si="0"/>
        <v>2905.991801109999</v>
      </c>
      <c r="J13" s="471">
        <f t="shared" si="0"/>
        <v>91.613120050000006</v>
      </c>
      <c r="K13" s="471">
        <f t="shared" si="0"/>
        <v>801.20609333000039</v>
      </c>
      <c r="L13" s="471">
        <f t="shared" si="0"/>
        <v>171617.49710836017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80753.912305990088</v>
      </c>
      <c r="E14" s="396">
        <f t="shared" si="1"/>
        <v>2394.2144080300004</v>
      </c>
      <c r="F14" s="396">
        <f t="shared" si="1"/>
        <v>5913.6739884200015</v>
      </c>
      <c r="G14" s="396">
        <f t="shared" si="1"/>
        <v>969.90087843000003</v>
      </c>
      <c r="H14" s="396">
        <f t="shared" si="1"/>
        <v>190.55004864000009</v>
      </c>
      <c r="I14" s="396">
        <f t="shared" si="1"/>
        <v>1642.1960380299993</v>
      </c>
      <c r="J14" s="396">
        <f t="shared" si="1"/>
        <v>59.390315269999995</v>
      </c>
      <c r="K14" s="396">
        <f t="shared" si="1"/>
        <v>191.17879579999999</v>
      </c>
      <c r="L14" s="396">
        <f t="shared" si="1"/>
        <v>92115.016778610108</v>
      </c>
    </row>
    <row r="15" spans="1:17" s="14" customFormat="1" ht="18" customHeight="1">
      <c r="A15" s="30"/>
      <c r="B15" s="31" t="s">
        <v>15</v>
      </c>
      <c r="C15" s="200"/>
      <c r="D15" s="120">
        <v>13528.552253979995</v>
      </c>
      <c r="E15" s="120">
        <v>643.87142423999944</v>
      </c>
      <c r="F15" s="120">
        <v>673.5660996299996</v>
      </c>
      <c r="G15" s="120">
        <v>52.893914059999979</v>
      </c>
      <c r="H15" s="120">
        <v>14.247671459999998</v>
      </c>
      <c r="I15" s="120">
        <v>388.73204771999991</v>
      </c>
      <c r="J15" s="120">
        <v>8.1044680000000008E-2</v>
      </c>
      <c r="K15" s="120">
        <v>57.583910849999988</v>
      </c>
      <c r="L15" s="120">
        <f>SUM(D15:K15)</f>
        <v>15359.528366619994</v>
      </c>
    </row>
    <row r="16" spans="1:17" s="14" customFormat="1" ht="18" customHeight="1">
      <c r="A16" s="30"/>
      <c r="B16" s="31" t="s">
        <v>16</v>
      </c>
      <c r="C16" s="200"/>
      <c r="D16" s="110">
        <v>67225.360052010088</v>
      </c>
      <c r="E16" s="110">
        <v>1750.3429837900012</v>
      </c>
      <c r="F16" s="110">
        <v>5240.1078887900021</v>
      </c>
      <c r="G16" s="110">
        <v>917.00696437000011</v>
      </c>
      <c r="H16" s="110">
        <v>176.30237718000009</v>
      </c>
      <c r="I16" s="110">
        <v>1253.4639903099994</v>
      </c>
      <c r="J16" s="110">
        <v>59.309270589999997</v>
      </c>
      <c r="K16" s="110">
        <v>133.59488494999999</v>
      </c>
      <c r="L16" s="120">
        <f>SUM(D16:K16)</f>
        <v>76755.488411990111</v>
      </c>
    </row>
    <row r="17" spans="1:14" s="14" customFormat="1" ht="18" customHeight="1">
      <c r="A17" s="30"/>
      <c r="B17" s="12" t="s">
        <v>332</v>
      </c>
      <c r="C17" s="200"/>
      <c r="D17" s="396">
        <f t="shared" ref="D17:L17" si="2">SUM(D18:D19)</f>
        <v>45208.420349990025</v>
      </c>
      <c r="E17" s="396">
        <f t="shared" si="2"/>
        <v>2541.0297288600004</v>
      </c>
      <c r="F17" s="396">
        <f t="shared" si="2"/>
        <v>5334.6087590999987</v>
      </c>
      <c r="G17" s="396">
        <f t="shared" si="2"/>
        <v>477.4196628599999</v>
      </c>
      <c r="H17" s="396">
        <f t="shared" si="2"/>
        <v>167.90518187999993</v>
      </c>
      <c r="I17" s="396">
        <f t="shared" si="2"/>
        <v>756.59582505999992</v>
      </c>
      <c r="J17" s="396">
        <f t="shared" si="2"/>
        <v>12.89753938</v>
      </c>
      <c r="K17" s="396">
        <f t="shared" si="2"/>
        <v>455.45495604000024</v>
      </c>
      <c r="L17" s="396">
        <f t="shared" si="2"/>
        <v>54954.33200317002</v>
      </c>
    </row>
    <row r="18" spans="1:14" s="14" customFormat="1" ht="18" customHeight="1">
      <c r="A18" s="30"/>
      <c r="B18" s="31" t="s">
        <v>15</v>
      </c>
      <c r="C18" s="200"/>
      <c r="D18" s="120">
        <v>10660.36967564001</v>
      </c>
      <c r="E18" s="120">
        <v>871.48773435000066</v>
      </c>
      <c r="F18" s="120">
        <v>152.61092273999992</v>
      </c>
      <c r="G18" s="120">
        <v>26.150936900000005</v>
      </c>
      <c r="H18" s="120">
        <v>1.5113920500000002</v>
      </c>
      <c r="I18" s="120">
        <v>254.71983168</v>
      </c>
      <c r="J18" s="120">
        <v>9.0096376899999999</v>
      </c>
      <c r="K18" s="120">
        <v>25.709916310000001</v>
      </c>
      <c r="L18" s="120">
        <f>SUM(D18:K18)</f>
        <v>12001.57004736001</v>
      </c>
    </row>
    <row r="19" spans="1:14" s="14" customFormat="1" ht="18" customHeight="1">
      <c r="A19" s="30"/>
      <c r="B19" s="31" t="s">
        <v>16</v>
      </c>
      <c r="C19" s="200"/>
      <c r="D19" s="110">
        <v>34548.050674350015</v>
      </c>
      <c r="E19" s="110">
        <v>1669.5419945099995</v>
      </c>
      <c r="F19" s="110">
        <v>5181.9978363599985</v>
      </c>
      <c r="G19" s="110">
        <v>451.26872595999993</v>
      </c>
      <c r="H19" s="110">
        <v>166.39378982999992</v>
      </c>
      <c r="I19" s="110">
        <v>501.87599337999995</v>
      </c>
      <c r="J19" s="110">
        <v>3.8879016900000001</v>
      </c>
      <c r="K19" s="110">
        <v>429.74503973000026</v>
      </c>
      <c r="L19" s="120">
        <f>SUM(D19:K19)</f>
        <v>42952.761955810012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2295.7837851700001</v>
      </c>
      <c r="E20" s="396">
        <f t="shared" si="3"/>
        <v>0</v>
      </c>
      <c r="F20" s="396">
        <f t="shared" si="3"/>
        <v>134.70136447000002</v>
      </c>
      <c r="G20" s="396">
        <f t="shared" si="3"/>
        <v>2.5544864300000003</v>
      </c>
      <c r="H20" s="396">
        <f t="shared" si="3"/>
        <v>0.12075731000000001</v>
      </c>
      <c r="I20" s="396">
        <f t="shared" si="3"/>
        <v>36.892003009999996</v>
      </c>
      <c r="J20" s="396">
        <f t="shared" si="3"/>
        <v>3.2958710000000002E-2</v>
      </c>
      <c r="K20" s="396">
        <f t="shared" si="3"/>
        <v>5.8206312500000008</v>
      </c>
      <c r="L20" s="396">
        <f t="shared" si="3"/>
        <v>2475.9059863500001</v>
      </c>
    </row>
    <row r="21" spans="1:14" s="14" customFormat="1" ht="18" customHeight="1">
      <c r="A21" s="30"/>
      <c r="B21" s="31" t="s">
        <v>15</v>
      </c>
      <c r="C21" s="200"/>
      <c r="D21" s="110">
        <v>0.46994761000000002</v>
      </c>
      <c r="E21" s="110">
        <v>0</v>
      </c>
      <c r="F21" s="110">
        <v>0.22009424999999999</v>
      </c>
      <c r="G21" s="110">
        <v>8.8245100000000007E-3</v>
      </c>
      <c r="H21" s="110">
        <v>0</v>
      </c>
      <c r="I21" s="110">
        <v>0</v>
      </c>
      <c r="J21" s="110">
        <v>0</v>
      </c>
      <c r="K21" s="110">
        <v>7.841540000000001E-3</v>
      </c>
      <c r="L21" s="120">
        <f>SUM(D21:K21)</f>
        <v>0.70670790999999999</v>
      </c>
    </row>
    <row r="22" spans="1:14" s="14" customFormat="1" ht="18" customHeight="1">
      <c r="A22" s="30"/>
      <c r="B22" s="31" t="s">
        <v>16</v>
      </c>
      <c r="C22" s="200"/>
      <c r="D22" s="110">
        <v>2295.3138375600001</v>
      </c>
      <c r="E22" s="110">
        <v>0</v>
      </c>
      <c r="F22" s="110">
        <v>134.48127022000003</v>
      </c>
      <c r="G22" s="110">
        <v>2.5456619200000001</v>
      </c>
      <c r="H22" s="110">
        <v>0.12075731000000001</v>
      </c>
      <c r="I22" s="110">
        <v>36.892003009999996</v>
      </c>
      <c r="J22" s="110">
        <v>3.2958710000000002E-2</v>
      </c>
      <c r="K22" s="110">
        <v>5.8127897100000006</v>
      </c>
      <c r="L22" s="120">
        <f>SUM(D22:K22)</f>
        <v>2475.1992784399999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16707.643863890018</v>
      </c>
      <c r="E23" s="110">
        <f t="shared" si="4"/>
        <v>1511.5712106000001</v>
      </c>
      <c r="F23" s="110">
        <f t="shared" si="4"/>
        <v>2142.7833614100005</v>
      </c>
      <c r="G23" s="110">
        <f t="shared" si="4"/>
        <v>970.89700139000001</v>
      </c>
      <c r="H23" s="110">
        <f t="shared" si="4"/>
        <v>100.99495100000001</v>
      </c>
      <c r="I23" s="110">
        <f t="shared" si="4"/>
        <v>470.30793500999994</v>
      </c>
      <c r="J23" s="110">
        <f t="shared" si="4"/>
        <v>19.292306690000004</v>
      </c>
      <c r="K23" s="110">
        <f t="shared" si="4"/>
        <v>148.75171024000008</v>
      </c>
      <c r="L23" s="110">
        <f t="shared" si="4"/>
        <v>22072.242340230019</v>
      </c>
    </row>
    <row r="24" spans="1:14" s="14" customFormat="1" ht="18" customHeight="1">
      <c r="A24" s="30"/>
      <c r="B24" s="31" t="s">
        <v>15</v>
      </c>
      <c r="C24" s="200"/>
      <c r="D24" s="110">
        <v>7082.8965793700199</v>
      </c>
      <c r="E24" s="110">
        <v>176.35058554999995</v>
      </c>
      <c r="F24" s="110">
        <v>1230.5870058300002</v>
      </c>
      <c r="G24" s="110">
        <v>777.48007634999999</v>
      </c>
      <c r="H24" s="110">
        <v>40.590080340000021</v>
      </c>
      <c r="I24" s="110">
        <v>208.57061267999998</v>
      </c>
      <c r="J24" s="110">
        <v>16.083399740000004</v>
      </c>
      <c r="K24" s="110">
        <v>135.77424729000006</v>
      </c>
      <c r="L24" s="120">
        <f>SUM(D24:K24)</f>
        <v>9668.3325871500219</v>
      </c>
    </row>
    <row r="25" spans="1:14" s="14" customFormat="1" ht="18" customHeight="1">
      <c r="A25" s="30"/>
      <c r="B25" s="31" t="s">
        <v>16</v>
      </c>
      <c r="C25" s="200"/>
      <c r="D25" s="110">
        <v>9624.7472845199973</v>
      </c>
      <c r="E25" s="110">
        <v>1335.2206250500001</v>
      </c>
      <c r="F25" s="110">
        <v>912.19635558000027</v>
      </c>
      <c r="G25" s="110">
        <v>193.41692504</v>
      </c>
      <c r="H25" s="110">
        <v>60.404870659999993</v>
      </c>
      <c r="I25" s="110">
        <v>261.73732232999998</v>
      </c>
      <c r="J25" s="110">
        <v>3.2089069500000007</v>
      </c>
      <c r="K25" s="110">
        <v>12.977462950000005</v>
      </c>
      <c r="L25" s="120">
        <f>SUM(D25:K25)</f>
        <v>12403.909753079997</v>
      </c>
    </row>
    <row r="26" spans="1:14" s="14" customFormat="1" ht="18" customHeight="1">
      <c r="A26" s="29"/>
      <c r="B26" s="470" t="s">
        <v>335</v>
      </c>
      <c r="C26" s="472"/>
      <c r="D26" s="471">
        <f>D27+D28</f>
        <v>717.27279371000009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717.27279371000009</v>
      </c>
    </row>
    <row r="27" spans="1:14" s="14" customFormat="1" ht="18" customHeight="1">
      <c r="A27" s="30"/>
      <c r="B27" s="31" t="s">
        <v>15</v>
      </c>
      <c r="C27" s="200"/>
      <c r="D27" s="120">
        <v>717.27279371000009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717.27279371000009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145683.03309875014</v>
      </c>
      <c r="E29" s="396">
        <f t="shared" ref="E29:L29" si="6">E26+E13</f>
        <v>6446.8153474900009</v>
      </c>
      <c r="F29" s="396">
        <f t="shared" si="6"/>
        <v>13525.767473399999</v>
      </c>
      <c r="G29" s="396">
        <f t="shared" si="6"/>
        <v>2420.7720291099999</v>
      </c>
      <c r="H29" s="396">
        <f t="shared" si="6"/>
        <v>459.57093882999999</v>
      </c>
      <c r="I29" s="396">
        <f t="shared" si="6"/>
        <v>2905.991801109999</v>
      </c>
      <c r="J29" s="396">
        <f t="shared" si="6"/>
        <v>91.613120050000006</v>
      </c>
      <c r="K29" s="396">
        <f t="shared" si="6"/>
        <v>801.20609333000039</v>
      </c>
      <c r="L29" s="396">
        <f t="shared" si="6"/>
        <v>172334.76990207017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337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334</v>
      </c>
      <c r="C32" s="472"/>
      <c r="D32" s="471">
        <f t="shared" ref="D32:L32" si="7">D33+D36+D39+D42</f>
        <v>118.65615620000001</v>
      </c>
      <c r="E32" s="471">
        <f t="shared" si="7"/>
        <v>72.376176120000011</v>
      </c>
      <c r="F32" s="471">
        <f t="shared" si="7"/>
        <v>813.83579713999984</v>
      </c>
      <c r="G32" s="471">
        <f t="shared" si="7"/>
        <v>68.320419549999997</v>
      </c>
      <c r="H32" s="471">
        <f t="shared" si="7"/>
        <v>1.0024179999999999E-2</v>
      </c>
      <c r="I32" s="471">
        <f t="shared" si="7"/>
        <v>353.34848324999996</v>
      </c>
      <c r="J32" s="471">
        <f t="shared" si="7"/>
        <v>9.4639451599999997</v>
      </c>
      <c r="K32" s="471">
        <f t="shared" si="7"/>
        <v>154.30489337</v>
      </c>
      <c r="L32" s="471">
        <f t="shared" si="7"/>
        <v>1590.31589497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12.251602180000001</v>
      </c>
      <c r="E33" s="396">
        <f t="shared" si="8"/>
        <v>9.9533199999999988E-2</v>
      </c>
      <c r="F33" s="396">
        <f t="shared" si="8"/>
        <v>461.34675412999997</v>
      </c>
      <c r="G33" s="396">
        <f t="shared" si="8"/>
        <v>47.341430320000001</v>
      </c>
      <c r="H33" s="396">
        <f t="shared" si="8"/>
        <v>0</v>
      </c>
      <c r="I33" s="396">
        <f t="shared" si="8"/>
        <v>205.68083089999999</v>
      </c>
      <c r="J33" s="396">
        <f t="shared" si="8"/>
        <v>9.4639451599999997</v>
      </c>
      <c r="K33" s="396">
        <f t="shared" si="8"/>
        <v>55.876782249999984</v>
      </c>
      <c r="L33" s="396">
        <f t="shared" si="8"/>
        <v>792.06087814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9.9533199999999988E-2</v>
      </c>
      <c r="F34" s="120">
        <v>53.774460679999997</v>
      </c>
      <c r="G34" s="120">
        <v>0.12043382</v>
      </c>
      <c r="H34" s="120">
        <v>0</v>
      </c>
      <c r="I34" s="120">
        <v>4.8050386300000003</v>
      </c>
      <c r="J34" s="120">
        <v>0</v>
      </c>
      <c r="K34" s="120">
        <v>0.60545460000000006</v>
      </c>
      <c r="L34" s="120">
        <f>SUM(D34:K34)</f>
        <v>59.404920930000003</v>
      </c>
    </row>
    <row r="35" spans="1:12" s="14" customFormat="1" ht="18" customHeight="1">
      <c r="A35" s="30"/>
      <c r="B35" s="31" t="s">
        <v>16</v>
      </c>
      <c r="C35" s="200"/>
      <c r="D35" s="110">
        <v>12.251602180000001</v>
      </c>
      <c r="E35" s="110">
        <v>0</v>
      </c>
      <c r="F35" s="110">
        <v>407.57229344999996</v>
      </c>
      <c r="G35" s="110">
        <v>47.220996499999998</v>
      </c>
      <c r="H35" s="110">
        <v>0</v>
      </c>
      <c r="I35" s="110">
        <v>200.87579226999998</v>
      </c>
      <c r="J35" s="110">
        <v>9.4639451599999997</v>
      </c>
      <c r="K35" s="110">
        <v>55.271327649999982</v>
      </c>
      <c r="L35" s="120">
        <f>SUM(D35:K35)</f>
        <v>732.65595721</v>
      </c>
    </row>
    <row r="36" spans="1:12" s="14" customFormat="1" ht="18" customHeight="1">
      <c r="A36" s="30"/>
      <c r="B36" s="12" t="s">
        <v>332</v>
      </c>
      <c r="C36" s="200"/>
      <c r="D36" s="396">
        <f t="shared" ref="D36:L36" si="9">SUM(D37:D38)</f>
        <v>91.115023660000006</v>
      </c>
      <c r="E36" s="396">
        <f t="shared" si="9"/>
        <v>72.276642920000015</v>
      </c>
      <c r="F36" s="396">
        <f t="shared" si="9"/>
        <v>326.18309873999993</v>
      </c>
      <c r="G36" s="396">
        <f t="shared" si="9"/>
        <v>20.165197589999995</v>
      </c>
      <c r="H36" s="396">
        <f t="shared" si="9"/>
        <v>1.0024179999999999E-2</v>
      </c>
      <c r="I36" s="396">
        <f t="shared" si="9"/>
        <v>143.70931167999998</v>
      </c>
      <c r="J36" s="396">
        <f t="shared" si="9"/>
        <v>0</v>
      </c>
      <c r="K36" s="396">
        <f t="shared" si="9"/>
        <v>92.334859380000026</v>
      </c>
      <c r="L36" s="396">
        <f t="shared" si="9"/>
        <v>745.79415815000004</v>
      </c>
    </row>
    <row r="37" spans="1:12" s="14" customFormat="1" ht="18" customHeight="1">
      <c r="A37" s="30"/>
      <c r="B37" s="31" t="s">
        <v>15</v>
      </c>
      <c r="C37" s="200"/>
      <c r="D37" s="120">
        <v>1.0535194800000001</v>
      </c>
      <c r="E37" s="120">
        <v>0</v>
      </c>
      <c r="F37" s="120">
        <v>8.1870648400000015</v>
      </c>
      <c r="G37" s="120">
        <v>0.11013036</v>
      </c>
      <c r="H37" s="120">
        <v>0</v>
      </c>
      <c r="I37" s="120">
        <v>45.379593749999998</v>
      </c>
      <c r="J37" s="120">
        <v>0</v>
      </c>
      <c r="K37" s="120">
        <v>1.0137435499999998</v>
      </c>
      <c r="L37" s="120">
        <f>SUM(D37:K37)</f>
        <v>55.744051980000002</v>
      </c>
    </row>
    <row r="38" spans="1:12" s="14" customFormat="1" ht="18" customHeight="1">
      <c r="A38" s="30"/>
      <c r="B38" s="31" t="s">
        <v>16</v>
      </c>
      <c r="C38" s="200"/>
      <c r="D38" s="110">
        <v>90.06150418</v>
      </c>
      <c r="E38" s="110">
        <v>72.276642920000015</v>
      </c>
      <c r="F38" s="110">
        <v>317.99603389999993</v>
      </c>
      <c r="G38" s="110">
        <v>20.055067229999995</v>
      </c>
      <c r="H38" s="110">
        <v>1.0024179999999999E-2</v>
      </c>
      <c r="I38" s="110">
        <v>98.329717930000001</v>
      </c>
      <c r="J38" s="110">
        <v>0</v>
      </c>
      <c r="K38" s="110">
        <v>91.321115830000025</v>
      </c>
      <c r="L38" s="120">
        <f>SUM(D38:K38)</f>
        <v>690.05010617000005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22.612177030000002</v>
      </c>
      <c r="G39" s="396">
        <f t="shared" si="10"/>
        <v>0</v>
      </c>
      <c r="H39" s="396">
        <f t="shared" si="10"/>
        <v>0</v>
      </c>
      <c r="I39" s="396">
        <f t="shared" si="10"/>
        <v>2.0629970699999998</v>
      </c>
      <c r="J39" s="396">
        <f t="shared" si="10"/>
        <v>0</v>
      </c>
      <c r="K39" s="396">
        <f t="shared" si="10"/>
        <v>0</v>
      </c>
      <c r="L39" s="396">
        <f t="shared" si="10"/>
        <v>24.6751741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22.612177030000002</v>
      </c>
      <c r="G41" s="110">
        <v>0</v>
      </c>
      <c r="H41" s="110">
        <v>0</v>
      </c>
      <c r="I41" s="110">
        <v>2.0629970699999998</v>
      </c>
      <c r="J41" s="110">
        <v>0</v>
      </c>
      <c r="K41" s="110">
        <v>0</v>
      </c>
      <c r="L41" s="120">
        <f>SUM(D41:K41)</f>
        <v>24.6751741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15.289530360000001</v>
      </c>
      <c r="E42" s="110">
        <f t="shared" si="11"/>
        <v>0</v>
      </c>
      <c r="F42" s="110">
        <f t="shared" si="11"/>
        <v>3.6937672399999997</v>
      </c>
      <c r="G42" s="110">
        <f t="shared" si="11"/>
        <v>0.81379164000000004</v>
      </c>
      <c r="H42" s="110">
        <f t="shared" si="11"/>
        <v>0</v>
      </c>
      <c r="I42" s="110">
        <f t="shared" si="11"/>
        <v>1.8953435999999997</v>
      </c>
      <c r="J42" s="110">
        <f t="shared" si="11"/>
        <v>0</v>
      </c>
      <c r="K42" s="110">
        <f t="shared" si="11"/>
        <v>6.0932517399999995</v>
      </c>
      <c r="L42" s="110">
        <f t="shared" si="11"/>
        <v>27.785684579999998</v>
      </c>
    </row>
    <row r="43" spans="1:12" s="14" customFormat="1" ht="18" customHeight="1">
      <c r="A43" s="30"/>
      <c r="B43" s="31" t="s">
        <v>15</v>
      </c>
      <c r="C43" s="200"/>
      <c r="D43" s="110">
        <v>10.099137320000001</v>
      </c>
      <c r="E43" s="110">
        <v>0</v>
      </c>
      <c r="F43" s="110">
        <v>3.2315185699999995</v>
      </c>
      <c r="G43" s="110">
        <v>0.81379164000000004</v>
      </c>
      <c r="H43" s="110">
        <v>0</v>
      </c>
      <c r="I43" s="110">
        <v>1.8540491199999998</v>
      </c>
      <c r="J43" s="110">
        <v>0</v>
      </c>
      <c r="K43" s="110">
        <v>0.61952400000000007</v>
      </c>
      <c r="L43" s="120">
        <f>SUM(D43:K43)</f>
        <v>16.618020649999998</v>
      </c>
    </row>
    <row r="44" spans="1:12" s="14" customFormat="1" ht="18" customHeight="1">
      <c r="A44" s="30"/>
      <c r="B44" s="31" t="s">
        <v>16</v>
      </c>
      <c r="C44" s="200"/>
      <c r="D44" s="110">
        <v>5.19039304</v>
      </c>
      <c r="E44" s="110">
        <v>0</v>
      </c>
      <c r="F44" s="110">
        <v>0.46224867000000003</v>
      </c>
      <c r="G44" s="110">
        <v>0</v>
      </c>
      <c r="H44" s="110">
        <v>0</v>
      </c>
      <c r="I44" s="110">
        <v>4.1294480000000001E-2</v>
      </c>
      <c r="J44" s="110">
        <v>0</v>
      </c>
      <c r="K44" s="110">
        <v>5.4737277399999993</v>
      </c>
      <c r="L44" s="120">
        <f>SUM(D44:K44)</f>
        <v>11.16766393</v>
      </c>
    </row>
    <row r="45" spans="1:12" s="14" customFormat="1" ht="18" customHeight="1">
      <c r="A45" s="29"/>
      <c r="B45" s="470" t="s">
        <v>335</v>
      </c>
      <c r="C45" s="472"/>
      <c r="D45" s="471">
        <f t="shared" ref="D45:L45" si="12">D46+D47</f>
        <v>1154.4844904799997</v>
      </c>
      <c r="E45" s="471">
        <f t="shared" si="12"/>
        <v>0</v>
      </c>
      <c r="F45" s="471">
        <f t="shared" si="12"/>
        <v>16.941627429999997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1171.4261179099999</v>
      </c>
    </row>
    <row r="46" spans="1:12" s="14" customFormat="1" ht="18" customHeight="1">
      <c r="A46" s="30"/>
      <c r="B46" s="31" t="s">
        <v>15</v>
      </c>
      <c r="C46" s="200"/>
      <c r="D46" s="120">
        <v>617.43047799999999</v>
      </c>
      <c r="E46" s="120">
        <v>0</v>
      </c>
      <c r="F46" s="120">
        <v>16.941627429999997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634.37210543000003</v>
      </c>
    </row>
    <row r="47" spans="1:12" s="14" customFormat="1" ht="18" customHeight="1">
      <c r="A47" s="30"/>
      <c r="B47" s="31" t="s">
        <v>16</v>
      </c>
      <c r="C47" s="200"/>
      <c r="D47" s="110">
        <v>537.05401247999987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537.05401247999987</v>
      </c>
    </row>
    <row r="48" spans="1:12" s="14" customFormat="1" ht="18" customHeight="1">
      <c r="A48" s="29"/>
      <c r="B48" s="12" t="s">
        <v>19</v>
      </c>
      <c r="C48" s="12"/>
      <c r="D48" s="396">
        <f>D45+D32</f>
        <v>1273.1406466799997</v>
      </c>
      <c r="E48" s="396">
        <f t="shared" ref="E48:L48" si="13">E45+E32</f>
        <v>72.376176120000011</v>
      </c>
      <c r="F48" s="396">
        <f t="shared" si="13"/>
        <v>830.77742456999988</v>
      </c>
      <c r="G48" s="396">
        <f t="shared" si="13"/>
        <v>68.320419549999997</v>
      </c>
      <c r="H48" s="396">
        <f t="shared" si="13"/>
        <v>1.0024179999999999E-2</v>
      </c>
      <c r="I48" s="396">
        <f t="shared" si="13"/>
        <v>353.34848324999996</v>
      </c>
      <c r="J48" s="396">
        <f t="shared" si="13"/>
        <v>9.4639451599999997</v>
      </c>
      <c r="K48" s="396">
        <f t="shared" si="13"/>
        <v>154.30489337</v>
      </c>
      <c r="L48" s="396">
        <f t="shared" si="13"/>
        <v>2761.7420128799999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18.21817059</v>
      </c>
      <c r="E50" s="111">
        <v>0</v>
      </c>
      <c r="F50" s="111">
        <v>813.03160965999996</v>
      </c>
      <c r="G50" s="111">
        <v>52.404829730000003</v>
      </c>
      <c r="H50" s="111">
        <v>1.0024179999999999E-2</v>
      </c>
      <c r="I50" s="111">
        <v>351.98274753999965</v>
      </c>
      <c r="J50" s="111">
        <v>2.8804833600000004</v>
      </c>
      <c r="K50" s="111">
        <v>9.2577185100000001</v>
      </c>
      <c r="L50" s="110">
        <f>SUM(D50:K50)</f>
        <v>1247.7855835699995</v>
      </c>
    </row>
    <row r="51" spans="1:12" s="14" customFormat="1" ht="18" customHeight="1">
      <c r="A51" s="29"/>
      <c r="B51" s="12" t="s">
        <v>22</v>
      </c>
      <c r="C51" s="12"/>
      <c r="D51" s="111">
        <v>1188.70695871</v>
      </c>
      <c r="E51" s="111">
        <v>72.376176120000011</v>
      </c>
      <c r="F51" s="111">
        <v>17.745814910000004</v>
      </c>
      <c r="G51" s="111">
        <v>15.915589820000001</v>
      </c>
      <c r="H51" s="111">
        <v>0</v>
      </c>
      <c r="I51" s="111">
        <v>1.36573571</v>
      </c>
      <c r="J51" s="111">
        <v>6.5834618000000003</v>
      </c>
      <c r="K51" s="111">
        <v>145.04717486000004</v>
      </c>
      <c r="L51" s="110">
        <f>SUM(D51:K51)</f>
        <v>1447.74091193</v>
      </c>
    </row>
    <row r="52" spans="1:12" s="14" customFormat="1" ht="18" customHeight="1">
      <c r="A52" s="29"/>
      <c r="B52" s="12" t="s">
        <v>23</v>
      </c>
      <c r="C52" s="12"/>
      <c r="D52" s="111">
        <v>66.215517380000009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66.215517380000009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334</v>
      </c>
      <c r="C55" s="472"/>
      <c r="D55" s="471">
        <f t="shared" ref="D55:L55" si="14">D56+D59+D62+D65</f>
        <v>114052.70109809998</v>
      </c>
      <c r="E55" s="471">
        <f t="shared" si="14"/>
        <v>5281.4626686599995</v>
      </c>
      <c r="F55" s="471">
        <f t="shared" si="14"/>
        <v>12637.36502076</v>
      </c>
      <c r="G55" s="471">
        <f t="shared" si="14"/>
        <v>14760.107621699994</v>
      </c>
      <c r="H55" s="471">
        <f t="shared" si="14"/>
        <v>784.67827226999987</v>
      </c>
      <c r="I55" s="471">
        <f t="shared" si="14"/>
        <v>1456.9684342100004</v>
      </c>
      <c r="J55" s="471">
        <f t="shared" si="14"/>
        <v>293.35572311999999</v>
      </c>
      <c r="K55" s="471">
        <f t="shared" si="14"/>
        <v>1278.5360177299999</v>
      </c>
      <c r="L55" s="471">
        <f t="shared" si="14"/>
        <v>150545.17485654997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58133.904003349991</v>
      </c>
      <c r="E56" s="396">
        <f t="shared" si="15"/>
        <v>3228.5944448499999</v>
      </c>
      <c r="F56" s="396">
        <f t="shared" si="15"/>
        <v>3889.1876445599987</v>
      </c>
      <c r="G56" s="396">
        <f t="shared" si="15"/>
        <v>5726.592137429996</v>
      </c>
      <c r="H56" s="396">
        <f t="shared" si="15"/>
        <v>617.28895309999984</v>
      </c>
      <c r="I56" s="396">
        <f t="shared" si="15"/>
        <v>738.49170071000026</v>
      </c>
      <c r="J56" s="396">
        <f t="shared" si="15"/>
        <v>180.24682687999999</v>
      </c>
      <c r="K56" s="396">
        <f t="shared" si="15"/>
        <v>274.65859785000004</v>
      </c>
      <c r="L56" s="396">
        <f t="shared" si="15"/>
        <v>72788.964308729977</v>
      </c>
    </row>
    <row r="57" spans="1:12" s="14" customFormat="1" ht="18" customHeight="1">
      <c r="A57" s="30"/>
      <c r="B57" s="31" t="s">
        <v>15</v>
      </c>
      <c r="C57" s="200"/>
      <c r="D57" s="120">
        <v>15402.076524299948</v>
      </c>
      <c r="E57" s="120">
        <v>1111.7604203899996</v>
      </c>
      <c r="F57" s="120">
        <v>669.20005630000003</v>
      </c>
      <c r="G57" s="120">
        <v>545.52384354999992</v>
      </c>
      <c r="H57" s="120">
        <v>124.56141300999998</v>
      </c>
      <c r="I57" s="120">
        <v>112.61696202000002</v>
      </c>
      <c r="J57" s="120">
        <v>0</v>
      </c>
      <c r="K57" s="120">
        <v>13.709342790000008</v>
      </c>
      <c r="L57" s="120">
        <f>SUM(D57:K57)</f>
        <v>17979.44856235995</v>
      </c>
    </row>
    <row r="58" spans="1:12" s="14" customFormat="1" ht="18" customHeight="1">
      <c r="A58" s="30"/>
      <c r="B58" s="31" t="s">
        <v>16</v>
      </c>
      <c r="C58" s="200"/>
      <c r="D58" s="110">
        <v>42731.827479050044</v>
      </c>
      <c r="E58" s="110">
        <v>2116.8340244600004</v>
      </c>
      <c r="F58" s="110">
        <v>3219.9875882599986</v>
      </c>
      <c r="G58" s="110">
        <v>5181.0682938799964</v>
      </c>
      <c r="H58" s="110">
        <v>492.72754008999988</v>
      </c>
      <c r="I58" s="110">
        <v>625.8747386900003</v>
      </c>
      <c r="J58" s="110">
        <v>180.24682687999999</v>
      </c>
      <c r="K58" s="110">
        <v>260.94925506000004</v>
      </c>
      <c r="L58" s="120">
        <f>SUM(D58:K58)</f>
        <v>54809.515746370031</v>
      </c>
    </row>
    <row r="59" spans="1:12" s="14" customFormat="1" ht="18" customHeight="1">
      <c r="A59" s="30"/>
      <c r="B59" s="12" t="s">
        <v>332</v>
      </c>
      <c r="C59" s="200"/>
      <c r="D59" s="396">
        <f t="shared" ref="D59:L59" si="16">SUM(D60:D61)</f>
        <v>31122.988409189995</v>
      </c>
      <c r="E59" s="396">
        <f t="shared" si="16"/>
        <v>1695.5324385499994</v>
      </c>
      <c r="F59" s="396">
        <f t="shared" si="16"/>
        <v>5945.7309723700018</v>
      </c>
      <c r="G59" s="396">
        <f t="shared" si="16"/>
        <v>2298.9198798000007</v>
      </c>
      <c r="H59" s="396">
        <f t="shared" si="16"/>
        <v>96.937403610000018</v>
      </c>
      <c r="I59" s="396">
        <f t="shared" si="16"/>
        <v>497.4223879999999</v>
      </c>
      <c r="J59" s="396">
        <f t="shared" si="16"/>
        <v>82.611783379999991</v>
      </c>
      <c r="K59" s="396">
        <f t="shared" si="16"/>
        <v>910.15806062000001</v>
      </c>
      <c r="L59" s="396">
        <f t="shared" si="16"/>
        <v>42650.301335519995</v>
      </c>
    </row>
    <row r="60" spans="1:12" s="14" customFormat="1" ht="18" customHeight="1">
      <c r="A60" s="30"/>
      <c r="B60" s="31" t="s">
        <v>15</v>
      </c>
      <c r="C60" s="200"/>
      <c r="D60" s="120">
        <v>10732.417492739994</v>
      </c>
      <c r="E60" s="120">
        <v>642.78996487000006</v>
      </c>
      <c r="F60" s="120">
        <v>296.60407669999995</v>
      </c>
      <c r="G60" s="120">
        <v>80.678264730000009</v>
      </c>
      <c r="H60" s="120">
        <v>5.5964602400000016</v>
      </c>
      <c r="I60" s="120">
        <v>136.83001968000002</v>
      </c>
      <c r="J60" s="120">
        <v>7.0828652300000003</v>
      </c>
      <c r="K60" s="120">
        <v>15.066427490000001</v>
      </c>
      <c r="L60" s="120">
        <f>SUM(D60:K60)</f>
        <v>11917.065571679994</v>
      </c>
    </row>
    <row r="61" spans="1:12" s="14" customFormat="1" ht="18" customHeight="1">
      <c r="A61" s="30"/>
      <c r="B61" s="31" t="s">
        <v>16</v>
      </c>
      <c r="C61" s="200"/>
      <c r="D61" s="110">
        <v>20390.57091645</v>
      </c>
      <c r="E61" s="110">
        <v>1052.7424736799994</v>
      </c>
      <c r="F61" s="110">
        <v>5649.1268956700014</v>
      </c>
      <c r="G61" s="110">
        <v>2218.2416150700005</v>
      </c>
      <c r="H61" s="110">
        <v>91.340943370000019</v>
      </c>
      <c r="I61" s="110">
        <v>360.59236831999988</v>
      </c>
      <c r="J61" s="110">
        <v>75.528918149999996</v>
      </c>
      <c r="K61" s="110">
        <v>895.09163312999999</v>
      </c>
      <c r="L61" s="120">
        <f>SUM(D61:K61)</f>
        <v>30733.235763839999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8037.8283460599978</v>
      </c>
      <c r="E62" s="396">
        <f t="shared" si="17"/>
        <v>0</v>
      </c>
      <c r="F62" s="396">
        <f t="shared" si="17"/>
        <v>1177.5421692700004</v>
      </c>
      <c r="G62" s="396">
        <f t="shared" si="17"/>
        <v>0</v>
      </c>
      <c r="H62" s="396">
        <f t="shared" si="17"/>
        <v>0</v>
      </c>
      <c r="I62" s="396">
        <f t="shared" si="17"/>
        <v>2.8788020100000002</v>
      </c>
      <c r="J62" s="396">
        <f t="shared" si="17"/>
        <v>6.6421620000000015E-2</v>
      </c>
      <c r="K62" s="396">
        <f t="shared" si="17"/>
        <v>20.06977539</v>
      </c>
      <c r="L62" s="396">
        <f t="shared" si="17"/>
        <v>9238.3855143499986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8037.8283460599978</v>
      </c>
      <c r="E64" s="110">
        <v>0</v>
      </c>
      <c r="F64" s="110">
        <v>1177.5421692700004</v>
      </c>
      <c r="G64" s="110">
        <v>0</v>
      </c>
      <c r="H64" s="110">
        <v>0</v>
      </c>
      <c r="I64" s="110">
        <v>2.8788020100000002</v>
      </c>
      <c r="J64" s="110">
        <v>6.6421620000000015E-2</v>
      </c>
      <c r="K64" s="110">
        <v>20.06977539</v>
      </c>
      <c r="L64" s="120">
        <f>SUM(D64:K64)</f>
        <v>9238.3855143499986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16757.980339500005</v>
      </c>
      <c r="E65" s="110">
        <f t="shared" si="18"/>
        <v>357.33578525999997</v>
      </c>
      <c r="F65" s="110">
        <f t="shared" si="18"/>
        <v>1624.9042345600001</v>
      </c>
      <c r="G65" s="110">
        <f t="shared" si="18"/>
        <v>6734.5956044699969</v>
      </c>
      <c r="H65" s="110">
        <f t="shared" si="18"/>
        <v>70.451915560000003</v>
      </c>
      <c r="I65" s="110">
        <f t="shared" si="18"/>
        <v>218.17554349</v>
      </c>
      <c r="J65" s="110">
        <f t="shared" si="18"/>
        <v>30.430691240000002</v>
      </c>
      <c r="K65" s="110">
        <f t="shared" si="18"/>
        <v>73.649583869999987</v>
      </c>
      <c r="L65" s="110">
        <f t="shared" si="18"/>
        <v>25867.523697950004</v>
      </c>
    </row>
    <row r="66" spans="1:17" s="14" customFormat="1" ht="18" customHeight="1">
      <c r="A66" s="30"/>
      <c r="B66" s="31" t="s">
        <v>15</v>
      </c>
      <c r="C66" s="200"/>
      <c r="D66" s="110">
        <v>8197.7727495600066</v>
      </c>
      <c r="E66" s="110">
        <v>101.29195671999999</v>
      </c>
      <c r="F66" s="110">
        <v>769.25763340000003</v>
      </c>
      <c r="G66" s="110">
        <v>243.10293328</v>
      </c>
      <c r="H66" s="110">
        <v>22.601969790000002</v>
      </c>
      <c r="I66" s="110">
        <v>120.57713340000001</v>
      </c>
      <c r="J66" s="110">
        <v>0</v>
      </c>
      <c r="K66" s="110">
        <v>15.854268059999997</v>
      </c>
      <c r="L66" s="120">
        <f>SUM(D66:K66)</f>
        <v>9470.4586442100081</v>
      </c>
    </row>
    <row r="67" spans="1:17" s="14" customFormat="1" ht="18" customHeight="1">
      <c r="A67" s="30"/>
      <c r="B67" s="31" t="s">
        <v>16</v>
      </c>
      <c r="C67" s="200"/>
      <c r="D67" s="110">
        <v>8560.2075899399988</v>
      </c>
      <c r="E67" s="110">
        <v>256.04382853999999</v>
      </c>
      <c r="F67" s="110">
        <v>855.64660116000016</v>
      </c>
      <c r="G67" s="110">
        <v>6491.4926711899971</v>
      </c>
      <c r="H67" s="110">
        <v>47.849945770000005</v>
      </c>
      <c r="I67" s="110">
        <v>97.598410089999987</v>
      </c>
      <c r="J67" s="110">
        <v>30.430691240000002</v>
      </c>
      <c r="K67" s="110">
        <v>57.795315809999991</v>
      </c>
      <c r="L67" s="120">
        <f>SUM(D67:K67)</f>
        <v>16397.065053739996</v>
      </c>
    </row>
    <row r="68" spans="1:17" s="14" customFormat="1" ht="18" customHeight="1">
      <c r="A68" s="29"/>
      <c r="B68" s="470" t="s">
        <v>335</v>
      </c>
      <c r="C68" s="472"/>
      <c r="D68" s="471">
        <f t="shared" ref="D68:L68" si="19">D69+D70</f>
        <v>892.13712427999997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892.13712427999997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892.13712427999997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892.13712427999997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114944.83822237997</v>
      </c>
      <c r="E71" s="396">
        <f t="shared" ref="E71:L71" si="20">E68+E55</f>
        <v>5281.4626686599995</v>
      </c>
      <c r="F71" s="396">
        <f t="shared" si="20"/>
        <v>12637.36502076</v>
      </c>
      <c r="G71" s="396">
        <f t="shared" si="20"/>
        <v>14760.107621699994</v>
      </c>
      <c r="H71" s="396">
        <f t="shared" si="20"/>
        <v>784.67827226999987</v>
      </c>
      <c r="I71" s="396">
        <f t="shared" si="20"/>
        <v>1456.9684342100004</v>
      </c>
      <c r="J71" s="396">
        <f t="shared" si="20"/>
        <v>293.35572311999999</v>
      </c>
      <c r="K71" s="396">
        <f t="shared" si="20"/>
        <v>1278.5360177299999</v>
      </c>
      <c r="L71" s="396">
        <f t="shared" si="20"/>
        <v>151437.31198082998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111271.08332724996</v>
      </c>
      <c r="E73" s="111">
        <v>4954.8234602799957</v>
      </c>
      <c r="F73" s="111">
        <v>12405.376494540016</v>
      </c>
      <c r="G73" s="111">
        <v>14208.213061650014</v>
      </c>
      <c r="H73" s="111">
        <v>768.57176729000071</v>
      </c>
      <c r="I73" s="111">
        <v>1423.8936336399993</v>
      </c>
      <c r="J73" s="111">
        <v>269.92558741000011</v>
      </c>
      <c r="K73" s="111">
        <v>957.02602071000001</v>
      </c>
      <c r="L73" s="120">
        <f>SUM(D73:K73)</f>
        <v>146258.91335276997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3640.3286592200006</v>
      </c>
      <c r="E74" s="111">
        <v>326.63920838000001</v>
      </c>
      <c r="F74" s="111">
        <v>231.98852622000004</v>
      </c>
      <c r="G74" s="111">
        <v>551.89456005000011</v>
      </c>
      <c r="H74" s="111">
        <v>16.10650498</v>
      </c>
      <c r="I74" s="111">
        <v>33.074800569999994</v>
      </c>
      <c r="J74" s="111">
        <v>23.430135709999998</v>
      </c>
      <c r="K74" s="111">
        <v>316.85322626999999</v>
      </c>
      <c r="L74" s="120">
        <f>SUM(D74:K74)</f>
        <v>5140.315621400001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33.426235909999995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4.6567707499999997</v>
      </c>
      <c r="L75" s="120">
        <f>SUM(D75:K75)</f>
        <v>38.083006659999995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71" priority="1" stopIfTrue="1">
      <formula>$D$2&lt;&gt;0</formula>
    </cfRule>
  </conditionalFormatting>
  <conditionalFormatting sqref="E3:G3 J3:Q3">
    <cfRule type="expression" dxfId="70" priority="2" stopIfTrue="1">
      <formula>$D$2&lt;&gt;0</formula>
    </cfRule>
    <cfRule type="expression" dxfId="69" priority="3" stopIfTrue="1">
      <formula>$D$3&lt;&gt;0</formula>
    </cfRule>
  </conditionalFormatting>
  <conditionalFormatting sqref="E5:G5 J5:Q5">
    <cfRule type="expression" dxfId="68" priority="4" stopIfTrue="1">
      <formula>$D$3+$D$2&lt;&gt;0</formula>
    </cfRule>
    <cfRule type="expression" dxfId="67" priority="5" stopIfTrue="1">
      <formula>$D$5</formula>
    </cfRule>
  </conditionalFormatting>
  <conditionalFormatting sqref="E6:G6 J6:Q6">
    <cfRule type="expression" dxfId="66" priority="6" stopIfTrue="1">
      <formula>$D$5+$D$3+$D$2&lt;&gt;0</formula>
    </cfRule>
    <cfRule type="expression" dxfId="65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K4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48" sqref="M48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760">
        <v>39337.364062499997</v>
      </c>
      <c r="B2" s="761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April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334</v>
      </c>
      <c r="C13" s="472"/>
      <c r="D13" s="471">
        <f>D14+D17+D20+D23</f>
        <v>861.72243079000009</v>
      </c>
      <c r="E13" s="471">
        <f t="shared" ref="E13:L13" si="0">E14+E17+E20+E23</f>
        <v>3196.7040677799996</v>
      </c>
      <c r="F13" s="471">
        <f t="shared" si="0"/>
        <v>1100.7709301800005</v>
      </c>
      <c r="G13" s="471">
        <f t="shared" si="0"/>
        <v>121.68827789000001</v>
      </c>
      <c r="H13" s="471">
        <f t="shared" si="0"/>
        <v>221.07235703000003</v>
      </c>
      <c r="I13" s="471">
        <f t="shared" si="0"/>
        <v>224.64198319000005</v>
      </c>
      <c r="J13" s="471">
        <f t="shared" si="0"/>
        <v>121.04835332999998</v>
      </c>
      <c r="K13" s="471">
        <f t="shared" si="0"/>
        <v>5847.6484001900008</v>
      </c>
      <c r="L13" s="471">
        <f t="shared" si="0"/>
        <v>510.33155460999984</v>
      </c>
      <c r="M13" s="120">
        <f>L13+K13+'A2'!L13+'A1'!M13</f>
        <v>612804.22875224054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268.81244951000002</v>
      </c>
      <c r="E14" s="396">
        <f t="shared" si="1"/>
        <v>1692.2661554100002</v>
      </c>
      <c r="F14" s="396">
        <f t="shared" si="1"/>
        <v>469.44693217000014</v>
      </c>
      <c r="G14" s="396">
        <f t="shared" si="1"/>
        <v>103.94423621</v>
      </c>
      <c r="H14" s="396">
        <f t="shared" si="1"/>
        <v>192.10446709000001</v>
      </c>
      <c r="I14" s="396">
        <f t="shared" si="1"/>
        <v>218.62608550000004</v>
      </c>
      <c r="J14" s="396">
        <f t="shared" si="1"/>
        <v>2.1618221999999996</v>
      </c>
      <c r="K14" s="396">
        <f t="shared" si="1"/>
        <v>2947.3621480900006</v>
      </c>
      <c r="L14" s="397">
        <f>SUM(L15:L16)</f>
        <v>107.04381911999997</v>
      </c>
      <c r="M14" s="396">
        <f>SUM(M15:M16)</f>
        <v>330939.50200350047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38.675375640000006</v>
      </c>
      <c r="E15" s="120">
        <v>232.13122638000002</v>
      </c>
      <c r="F15" s="120">
        <v>42.6536908</v>
      </c>
      <c r="G15" s="120">
        <v>2.6069445799999995</v>
      </c>
      <c r="H15" s="120">
        <v>9.3672827900000009</v>
      </c>
      <c r="I15" s="120">
        <v>1.317166E-2</v>
      </c>
      <c r="J15" s="120">
        <v>8.151129E-2</v>
      </c>
      <c r="K15" s="110">
        <f>SUM(D15:J15)</f>
        <v>325.52920313999999</v>
      </c>
      <c r="L15" s="383">
        <v>29.367843894999986</v>
      </c>
      <c r="M15" s="120">
        <f>L15+K15+'A2'!L15+'A1'!M15</f>
        <v>200500.8066225854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230.13707387000002</v>
      </c>
      <c r="E16" s="110">
        <v>1460.1349290300002</v>
      </c>
      <c r="F16" s="110">
        <v>426.79324137000015</v>
      </c>
      <c r="G16" s="110">
        <v>101.33729163</v>
      </c>
      <c r="H16" s="110">
        <v>182.73718430000002</v>
      </c>
      <c r="I16" s="110">
        <v>218.61291384000003</v>
      </c>
      <c r="J16" s="110">
        <v>2.0803109099999997</v>
      </c>
      <c r="K16" s="110">
        <f>SUM(D16:J16)</f>
        <v>2621.8329449500006</v>
      </c>
      <c r="L16" s="383">
        <v>77.675975224999988</v>
      </c>
      <c r="M16" s="120">
        <f>L16+K16+'A2'!L16+'A1'!M16</f>
        <v>130438.69538091506</v>
      </c>
      <c r="N16" s="26"/>
    </row>
    <row r="17" spans="1:14" s="14" customFormat="1" ht="18" customHeight="1">
      <c r="A17" s="30"/>
      <c r="B17" s="12" t="s">
        <v>332</v>
      </c>
      <c r="C17" s="200"/>
      <c r="D17" s="396">
        <f t="shared" ref="D17:K17" si="2">SUM(D18:D19)</f>
        <v>336.20729157000011</v>
      </c>
      <c r="E17" s="396">
        <f t="shared" si="2"/>
        <v>1249.9693850099995</v>
      </c>
      <c r="F17" s="396">
        <f t="shared" si="2"/>
        <v>488.82173207000034</v>
      </c>
      <c r="G17" s="396">
        <f t="shared" si="2"/>
        <v>13.546609950000002</v>
      </c>
      <c r="H17" s="396">
        <f t="shared" si="2"/>
        <v>27.960775790000003</v>
      </c>
      <c r="I17" s="396">
        <f t="shared" si="2"/>
        <v>4.9336672100000003</v>
      </c>
      <c r="J17" s="396">
        <f t="shared" si="2"/>
        <v>111.80485182999998</v>
      </c>
      <c r="K17" s="396">
        <f t="shared" si="2"/>
        <v>2233.2443134300001</v>
      </c>
      <c r="L17" s="397">
        <f>SUM(L18:L19)</f>
        <v>296.02045227499985</v>
      </c>
      <c r="M17" s="396">
        <f>SUM(M18:M19)</f>
        <v>130442.05232919505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2.6129630100000001</v>
      </c>
      <c r="E18" s="120">
        <v>42.141300009999988</v>
      </c>
      <c r="F18" s="120">
        <v>11.184376000000004</v>
      </c>
      <c r="G18" s="120">
        <v>0</v>
      </c>
      <c r="H18" s="120">
        <v>7.0551917600000005</v>
      </c>
      <c r="I18" s="120">
        <v>3.9418059100000002</v>
      </c>
      <c r="J18" s="120">
        <v>0.66956916</v>
      </c>
      <c r="K18" s="110">
        <f>SUM(D18:J18)</f>
        <v>67.60520584999999</v>
      </c>
      <c r="L18" s="383">
        <v>14.999460880000004</v>
      </c>
      <c r="M18" s="120">
        <f>L18+K18+'A2'!L18+'A1'!M18</f>
        <v>39120.079346190039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333.59432856000012</v>
      </c>
      <c r="E19" s="110">
        <v>1207.8280849999996</v>
      </c>
      <c r="F19" s="110">
        <v>477.63735607000035</v>
      </c>
      <c r="G19" s="110">
        <v>13.546609950000002</v>
      </c>
      <c r="H19" s="110">
        <v>20.905584030000004</v>
      </c>
      <c r="I19" s="110">
        <v>0.99186130000000006</v>
      </c>
      <c r="J19" s="110">
        <v>111.13528266999998</v>
      </c>
      <c r="K19" s="110">
        <f>SUM(D19:J19)</f>
        <v>2165.6391075800002</v>
      </c>
      <c r="L19" s="383">
        <v>281.02099139499984</v>
      </c>
      <c r="M19" s="120">
        <f>L19+K19+'A2'!L19+'A1'!M19</f>
        <v>91321.97298300502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6.9271799999999998E-3</v>
      </c>
      <c r="E20" s="396">
        <f t="shared" si="3"/>
        <v>144.82301422999996</v>
      </c>
      <c r="F20" s="396">
        <f t="shared" si="3"/>
        <v>0</v>
      </c>
      <c r="G20" s="396">
        <f t="shared" si="3"/>
        <v>5.8253590000000001E-2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144.88819499999997</v>
      </c>
      <c r="L20" s="397">
        <f>SUM(L21:L22)</f>
        <v>2.9332938850000003</v>
      </c>
      <c r="M20" s="396">
        <f>SUM(M21:M22)</f>
        <v>11348.592711285002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6.9271799999999998E-3</v>
      </c>
      <c r="E21" s="110">
        <v>2.6877290000000002E-2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3.3804470000000003E-2</v>
      </c>
      <c r="L21" s="383">
        <v>3.9207700000000005E-3</v>
      </c>
      <c r="M21" s="120">
        <f>L21+K21+'A2'!L21+'A1'!M21</f>
        <v>1064.3248333200006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144.79613693999997</v>
      </c>
      <c r="F22" s="110">
        <v>0</v>
      </c>
      <c r="G22" s="110">
        <v>5.8253590000000001E-2</v>
      </c>
      <c r="H22" s="110">
        <v>0</v>
      </c>
      <c r="I22" s="110">
        <v>0</v>
      </c>
      <c r="J22" s="110">
        <v>0</v>
      </c>
      <c r="K22" s="110">
        <f>SUM(D22:J22)</f>
        <v>144.85439052999996</v>
      </c>
      <c r="L22" s="383">
        <v>2.9293731150000002</v>
      </c>
      <c r="M22" s="120">
        <f>L22+K22+'A2'!L22+'A1'!M22</f>
        <v>10284.267877965001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256.69576252999997</v>
      </c>
      <c r="E23" s="110">
        <f t="shared" si="4"/>
        <v>109.64551313000003</v>
      </c>
      <c r="F23" s="110">
        <f t="shared" si="4"/>
        <v>142.50226594</v>
      </c>
      <c r="G23" s="110">
        <f t="shared" si="4"/>
        <v>4.1391781399999994</v>
      </c>
      <c r="H23" s="110">
        <f t="shared" si="4"/>
        <v>1.0071141499999998</v>
      </c>
      <c r="I23" s="110">
        <f t="shared" si="4"/>
        <v>1.0822304800000002</v>
      </c>
      <c r="J23" s="110">
        <f t="shared" si="4"/>
        <v>7.0816793000000029</v>
      </c>
      <c r="K23" s="110">
        <f t="shared" si="4"/>
        <v>522.15374366999993</v>
      </c>
      <c r="L23" s="397">
        <f>SUM(L24:L25)</f>
        <v>104.33398933000001</v>
      </c>
      <c r="M23" s="396">
        <f>SUM(M24:M25)</f>
        <v>140074.08170826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256.59708228</v>
      </c>
      <c r="E24" s="110">
        <v>109.21161001000003</v>
      </c>
      <c r="F24" s="110">
        <v>101.45962277999999</v>
      </c>
      <c r="G24" s="110">
        <v>0.10560487</v>
      </c>
      <c r="H24" s="110">
        <v>1.0071141499999998</v>
      </c>
      <c r="I24" s="110">
        <v>1.0790127600000001</v>
      </c>
      <c r="J24" s="110">
        <v>7.0516872700000031</v>
      </c>
      <c r="K24" s="110">
        <f>SUM(D24:J24)</f>
        <v>476.51173411999997</v>
      </c>
      <c r="L24" s="383">
        <v>97.790668925000006</v>
      </c>
      <c r="M24" s="120">
        <f>L24+K24+'A2'!L24+'A1'!M24</f>
        <v>96314.044557735062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9.8680249999999997E-2</v>
      </c>
      <c r="E25" s="110">
        <v>0.43390312000000009</v>
      </c>
      <c r="F25" s="110">
        <v>41.042643160000004</v>
      </c>
      <c r="G25" s="110">
        <v>4.0335732699999998</v>
      </c>
      <c r="H25" s="110">
        <v>0</v>
      </c>
      <c r="I25" s="110">
        <v>3.2177199999999999E-3</v>
      </c>
      <c r="J25" s="110">
        <v>2.9992029999999999E-2</v>
      </c>
      <c r="K25" s="110">
        <f>SUM(D25:J25)</f>
        <v>45.642009550000004</v>
      </c>
      <c r="L25" s="383">
        <v>6.5433204050000002</v>
      </c>
      <c r="M25" s="120">
        <f>L25+K25+'A2'!L25+'A1'!M25</f>
        <v>43760.03715052495</v>
      </c>
      <c r="N25" s="26"/>
    </row>
    <row r="26" spans="1:14" s="14" customFormat="1" ht="18" customHeight="1">
      <c r="A26" s="29"/>
      <c r="B26" s="470" t="s">
        <v>335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153245.50128320997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153245.04895156997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0.45233163999999998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861.72243079000009</v>
      </c>
      <c r="E29" s="396">
        <f t="shared" ref="E29:K29" si="6">E26+E13</f>
        <v>3196.7040677799996</v>
      </c>
      <c r="F29" s="396">
        <f t="shared" si="6"/>
        <v>1100.7709301800005</v>
      </c>
      <c r="G29" s="396">
        <f t="shared" si="6"/>
        <v>121.68827789000001</v>
      </c>
      <c r="H29" s="396">
        <f t="shared" si="6"/>
        <v>221.07235703000003</v>
      </c>
      <c r="I29" s="396">
        <f t="shared" si="6"/>
        <v>224.64198319000005</v>
      </c>
      <c r="J29" s="396">
        <f t="shared" si="6"/>
        <v>121.04835332999998</v>
      </c>
      <c r="K29" s="396">
        <f t="shared" si="6"/>
        <v>5847.6484001900008</v>
      </c>
      <c r="L29" s="396">
        <f>L26+L13</f>
        <v>510.33155460999984</v>
      </c>
      <c r="M29" s="396">
        <f>M26+M13</f>
        <v>766049.73003545054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336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334</v>
      </c>
      <c r="C32" s="472"/>
      <c r="D32" s="471">
        <f t="shared" ref="D32:L32" si="7">D33+D36+D39+D42</f>
        <v>3.7247889700000001</v>
      </c>
      <c r="E32" s="471">
        <f t="shared" si="7"/>
        <v>0</v>
      </c>
      <c r="F32" s="471">
        <f t="shared" si="7"/>
        <v>22.408986329999998</v>
      </c>
      <c r="G32" s="471">
        <f t="shared" si="7"/>
        <v>0</v>
      </c>
      <c r="H32" s="471">
        <f t="shared" si="7"/>
        <v>45.31450246</v>
      </c>
      <c r="I32" s="471">
        <f t="shared" si="7"/>
        <v>0</v>
      </c>
      <c r="J32" s="471">
        <f t="shared" si="7"/>
        <v>3.9740041599999998</v>
      </c>
      <c r="K32" s="471">
        <f t="shared" si="7"/>
        <v>75.422281919999989</v>
      </c>
      <c r="L32" s="471">
        <f t="shared" si="7"/>
        <v>84.493807989999993</v>
      </c>
      <c r="M32" s="120">
        <f>L32+K32+'A2'!L32+'A1'!M32</f>
        <v>11729.461403490004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</v>
      </c>
      <c r="E33" s="396">
        <f t="shared" si="8"/>
        <v>0</v>
      </c>
      <c r="F33" s="396">
        <f t="shared" si="8"/>
        <v>22.408986329999998</v>
      </c>
      <c r="G33" s="396">
        <f t="shared" si="8"/>
        <v>0</v>
      </c>
      <c r="H33" s="396">
        <f t="shared" si="8"/>
        <v>45.183073499999999</v>
      </c>
      <c r="I33" s="396">
        <f t="shared" si="8"/>
        <v>0</v>
      </c>
      <c r="J33" s="396">
        <f t="shared" si="8"/>
        <v>1.45268778</v>
      </c>
      <c r="K33" s="396">
        <f t="shared" si="8"/>
        <v>69.044747609999988</v>
      </c>
      <c r="L33" s="397">
        <f t="shared" si="8"/>
        <v>30.300664124999994</v>
      </c>
      <c r="M33" s="396">
        <f t="shared" si="8"/>
        <v>4457.108870885002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0.39530226000000002</v>
      </c>
      <c r="I34" s="120">
        <v>0</v>
      </c>
      <c r="J34" s="120">
        <v>0</v>
      </c>
      <c r="K34" s="110">
        <f>SUM(D34:J34)</f>
        <v>0.39530226000000002</v>
      </c>
      <c r="L34" s="383">
        <v>0.30272730000000003</v>
      </c>
      <c r="M34" s="120">
        <f>L34+K34+'A2'!L34+'A1'!M34</f>
        <v>190.02809890000003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0</v>
      </c>
      <c r="F35" s="110">
        <v>22.408986329999998</v>
      </c>
      <c r="G35" s="110">
        <v>0</v>
      </c>
      <c r="H35" s="110">
        <v>44.787771239999998</v>
      </c>
      <c r="I35" s="110">
        <v>0</v>
      </c>
      <c r="J35" s="110">
        <v>1.45268778</v>
      </c>
      <c r="K35" s="110">
        <f>SUM(D35:J35)</f>
        <v>68.649445349999993</v>
      </c>
      <c r="L35" s="383">
        <v>29.997936824999993</v>
      </c>
      <c r="M35" s="120">
        <f>L35+K35+'A2'!L35+'A1'!M35</f>
        <v>4267.0807719850018</v>
      </c>
      <c r="N35" s="26"/>
    </row>
    <row r="36" spans="1:18" s="14" customFormat="1" ht="18" customHeight="1">
      <c r="A36" s="30"/>
      <c r="B36" s="12" t="s">
        <v>332</v>
      </c>
      <c r="C36" s="200"/>
      <c r="D36" s="396">
        <f t="shared" ref="D36:K36" si="9">SUM(D37:D38)</f>
        <v>3.7247889700000001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0.13142895999999998</v>
      </c>
      <c r="I36" s="396">
        <f t="shared" si="9"/>
        <v>0</v>
      </c>
      <c r="J36" s="396">
        <f t="shared" si="9"/>
        <v>2.3846675099999999</v>
      </c>
      <c r="K36" s="396">
        <f t="shared" si="9"/>
        <v>6.2408854400000005</v>
      </c>
      <c r="L36" s="397">
        <f>SUM(L37:L38)</f>
        <v>47.359763444999999</v>
      </c>
      <c r="M36" s="396">
        <f>SUM(M37:M38)</f>
        <v>3524.612431605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1.31589954</v>
      </c>
      <c r="K37" s="110">
        <f>SUM(D37:J37)</f>
        <v>1.31589954</v>
      </c>
      <c r="L37" s="383">
        <v>1.1648215449999997</v>
      </c>
      <c r="M37" s="120">
        <f>L37+K37+'A2'!L37+'A1'!M37</f>
        <v>246.52624248499998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3.7247889700000001</v>
      </c>
      <c r="E38" s="110">
        <v>0</v>
      </c>
      <c r="F38" s="110">
        <v>0</v>
      </c>
      <c r="G38" s="110">
        <v>0</v>
      </c>
      <c r="H38" s="110">
        <v>0.13142895999999998</v>
      </c>
      <c r="I38" s="110">
        <v>0</v>
      </c>
      <c r="J38" s="110">
        <v>1.0687679700000001</v>
      </c>
      <c r="K38" s="110">
        <f>SUM(D38:J38)</f>
        <v>4.9249859000000002</v>
      </c>
      <c r="L38" s="383">
        <v>46.194941899999996</v>
      </c>
      <c r="M38" s="120">
        <f>L38+K38+'A2'!L38+'A1'!M38</f>
        <v>3278.0861891200002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40.166595559999998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</v>
      </c>
      <c r="M41" s="120">
        <f>L41+K41+'A2'!L41+'A1'!M41</f>
        <v>40.166595559999998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0.13664886999999998</v>
      </c>
      <c r="K42" s="110">
        <f t="shared" si="11"/>
        <v>0.13664886999999998</v>
      </c>
      <c r="L42" s="397">
        <f>SUM(L43:L44)</f>
        <v>6.833380420000001</v>
      </c>
      <c r="M42" s="396">
        <f>SUM(M43:M44)</f>
        <v>3707.5735054400034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</v>
      </c>
      <c r="L43" s="383">
        <v>4.0281921150000004</v>
      </c>
      <c r="M43" s="120">
        <f>L43+K43+'A2'!L43+'A1'!M43</f>
        <v>3410.3696443550034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0.13664886999999998</v>
      </c>
      <c r="K44" s="110">
        <f>SUM(D44:J44)</f>
        <v>0.13664886999999998</v>
      </c>
      <c r="L44" s="383">
        <v>2.8051883050000002</v>
      </c>
      <c r="M44" s="120">
        <f>L44+K44+'A2'!L44+'A1'!M44</f>
        <v>297.20386108499997</v>
      </c>
      <c r="N44" s="26"/>
    </row>
    <row r="45" spans="1:18" s="14" customFormat="1" ht="18" customHeight="1">
      <c r="A45" s="29"/>
      <c r="B45" s="470" t="s">
        <v>335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4431.2478252800029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3613.0804438300033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818.16738144999999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3.7247889700000001</v>
      </c>
      <c r="E48" s="396">
        <f t="shared" ref="E48:K48" si="13">E45+E32</f>
        <v>0</v>
      </c>
      <c r="F48" s="396">
        <f t="shared" si="13"/>
        <v>22.408986329999998</v>
      </c>
      <c r="G48" s="396">
        <f t="shared" si="13"/>
        <v>0</v>
      </c>
      <c r="H48" s="396">
        <f t="shared" si="13"/>
        <v>45.31450246</v>
      </c>
      <c r="I48" s="396">
        <f t="shared" si="13"/>
        <v>0</v>
      </c>
      <c r="J48" s="396">
        <f t="shared" si="13"/>
        <v>3.9740041599999998</v>
      </c>
      <c r="K48" s="396">
        <f t="shared" si="13"/>
        <v>75.422281919999989</v>
      </c>
      <c r="L48" s="396">
        <f>L45+L32</f>
        <v>84.493807989999993</v>
      </c>
      <c r="M48" s="396">
        <f>M45+M32</f>
        <v>16160.709228770007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0</v>
      </c>
      <c r="F50" s="111">
        <v>0</v>
      </c>
      <c r="G50" s="111">
        <v>0</v>
      </c>
      <c r="H50" s="111">
        <v>45.314502460000007</v>
      </c>
      <c r="I50" s="111">
        <v>0</v>
      </c>
      <c r="J50" s="120">
        <v>3.7005670100000003</v>
      </c>
      <c r="K50" s="110">
        <f>SUM(D50:J50)</f>
        <v>49.015069470000007</v>
      </c>
      <c r="L50" s="387">
        <v>8.1150718700000013</v>
      </c>
      <c r="M50" s="120">
        <f>L50+K50+'A2'!L50+'A1'!M50</f>
        <v>2371.2801699899992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3.7247889700000001</v>
      </c>
      <c r="E51" s="111">
        <v>0</v>
      </c>
      <c r="F51" s="111">
        <v>22.408986329999998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26.133775299999996</v>
      </c>
      <c r="L51" s="387">
        <v>76.242017544999996</v>
      </c>
      <c r="M51" s="120">
        <f>L51+K51+'A2'!L51+'A1'!M51</f>
        <v>13225.037209075001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0.27343714999999996</v>
      </c>
      <c r="K52" s="110">
        <f>SUM(D52:J52)</f>
        <v>0.27343714999999996</v>
      </c>
      <c r="L52" s="387">
        <v>0.13671857499999998</v>
      </c>
      <c r="M52" s="120">
        <f>L52+K52+'A2'!L52+'A1'!M52</f>
        <v>564.39184970500003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334</v>
      </c>
      <c r="C55" s="472"/>
      <c r="D55" s="471">
        <f t="shared" ref="D55:L55" si="14">D56+D59+D62+D65</f>
        <v>190.01704113</v>
      </c>
      <c r="E55" s="471">
        <f t="shared" si="14"/>
        <v>1043.5348576000001</v>
      </c>
      <c r="F55" s="471">
        <f t="shared" si="14"/>
        <v>8851.085301799998</v>
      </c>
      <c r="G55" s="471">
        <f t="shared" si="14"/>
        <v>1.30489831</v>
      </c>
      <c r="H55" s="471">
        <f t="shared" si="14"/>
        <v>3.8472872699999998</v>
      </c>
      <c r="I55" s="471">
        <f t="shared" si="14"/>
        <v>0</v>
      </c>
      <c r="J55" s="471">
        <f t="shared" si="14"/>
        <v>393.36998791999991</v>
      </c>
      <c r="K55" s="471">
        <f t="shared" si="14"/>
        <v>10483.15937403</v>
      </c>
      <c r="L55" s="471">
        <f t="shared" si="14"/>
        <v>846.17288368500033</v>
      </c>
      <c r="M55" s="120">
        <f>L55+K55+'A2'!L55+'A1'!M55</f>
        <v>504862.83977595519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83.463004269999985</v>
      </c>
      <c r="E56" s="396">
        <f t="shared" si="15"/>
        <v>735.16796726000018</v>
      </c>
      <c r="F56" s="396">
        <f t="shared" si="15"/>
        <v>5255.7950751099988</v>
      </c>
      <c r="G56" s="396">
        <f t="shared" si="15"/>
        <v>0</v>
      </c>
      <c r="H56" s="396">
        <f t="shared" si="15"/>
        <v>0.52881849000000003</v>
      </c>
      <c r="I56" s="396">
        <f t="shared" si="15"/>
        <v>0</v>
      </c>
      <c r="J56" s="396">
        <f t="shared" si="15"/>
        <v>55.080566510000004</v>
      </c>
      <c r="K56" s="396">
        <f t="shared" si="15"/>
        <v>6130.0354316399989</v>
      </c>
      <c r="L56" s="397">
        <f t="shared" si="15"/>
        <v>164.86958217999998</v>
      </c>
      <c r="M56" s="396">
        <f t="shared" si="15"/>
        <v>282357.76701960026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2.6179659999999997E-2</v>
      </c>
      <c r="E57" s="120">
        <v>3.3040423000000008</v>
      </c>
      <c r="F57" s="120">
        <v>177.25571525000001</v>
      </c>
      <c r="G57" s="120">
        <v>0</v>
      </c>
      <c r="H57" s="120">
        <v>0.52881849000000003</v>
      </c>
      <c r="I57" s="120">
        <v>0</v>
      </c>
      <c r="J57" s="120">
        <v>0</v>
      </c>
      <c r="K57" s="110">
        <f>SUM(D57:J57)</f>
        <v>181.11475569999999</v>
      </c>
      <c r="L57" s="383">
        <v>6.8546713950000013</v>
      </c>
      <c r="M57" s="120">
        <f>L57+K57+'A2'!L57+'A1'!M57</f>
        <v>137242.40970600507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83.436824609999988</v>
      </c>
      <c r="E58" s="110">
        <v>731.86392496000019</v>
      </c>
      <c r="F58" s="110">
        <v>5078.5393598599985</v>
      </c>
      <c r="G58" s="110">
        <v>0</v>
      </c>
      <c r="H58" s="110">
        <v>0</v>
      </c>
      <c r="I58" s="110">
        <v>0</v>
      </c>
      <c r="J58" s="110">
        <v>55.080566510000004</v>
      </c>
      <c r="K58" s="110">
        <f>SUM(D58:J58)</f>
        <v>5948.9206759399985</v>
      </c>
      <c r="L58" s="383">
        <v>158.01491078499998</v>
      </c>
      <c r="M58" s="120">
        <f>L58+K58+'A2'!L58+'A1'!M58</f>
        <v>145115.35731359516</v>
      </c>
      <c r="N58" s="26"/>
    </row>
    <row r="59" spans="1:16" s="14" customFormat="1" ht="18" customHeight="1">
      <c r="A59" s="30"/>
      <c r="B59" s="12" t="s">
        <v>332</v>
      </c>
      <c r="C59" s="200"/>
      <c r="D59" s="396">
        <f t="shared" ref="D59:K59" si="16">SUM(D60:D61)</f>
        <v>38.817778500000003</v>
      </c>
      <c r="E59" s="396">
        <f t="shared" si="16"/>
        <v>63.96897869</v>
      </c>
      <c r="F59" s="396">
        <f t="shared" si="16"/>
        <v>2100.3953639400002</v>
      </c>
      <c r="G59" s="396">
        <f t="shared" si="16"/>
        <v>1.30489831</v>
      </c>
      <c r="H59" s="396">
        <f t="shared" si="16"/>
        <v>3.3184687799999999</v>
      </c>
      <c r="I59" s="396">
        <f t="shared" si="16"/>
        <v>0</v>
      </c>
      <c r="J59" s="396">
        <f t="shared" si="16"/>
        <v>334.21962522999991</v>
      </c>
      <c r="K59" s="396">
        <f t="shared" si="16"/>
        <v>2542.0251134499999</v>
      </c>
      <c r="L59" s="397">
        <f>SUM(L60:L61)</f>
        <v>632.40872378500046</v>
      </c>
      <c r="M59" s="396">
        <f>SUM(M60:M61)</f>
        <v>151476.86277208501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34.156485969999999</v>
      </c>
      <c r="F60" s="120">
        <v>107.66952306999998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141.82600903999997</v>
      </c>
      <c r="L60" s="383">
        <v>7.5332137450000012</v>
      </c>
      <c r="M60" s="120">
        <f>L60+K60+'A2'!L60+'A1'!M60</f>
        <v>51276.576991864946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38.817778500000003</v>
      </c>
      <c r="E61" s="110">
        <v>29.812492720000005</v>
      </c>
      <c r="F61" s="110">
        <v>1992.72584087</v>
      </c>
      <c r="G61" s="110">
        <v>1.30489831</v>
      </c>
      <c r="H61" s="110">
        <v>3.3184687799999999</v>
      </c>
      <c r="I61" s="110">
        <v>0</v>
      </c>
      <c r="J61" s="110">
        <v>334.21962522999991</v>
      </c>
      <c r="K61" s="110">
        <f>SUM(D61:J61)</f>
        <v>2400.19910441</v>
      </c>
      <c r="L61" s="383">
        <v>624.87551004000045</v>
      </c>
      <c r="M61" s="120">
        <f>L61+K61+'A2'!L61+'A1'!M61</f>
        <v>100200.28578022005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13.111396979999999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13.111396979999999</v>
      </c>
      <c r="L62" s="397">
        <f>SUM(L63:L64)</f>
        <v>10.034887695000002</v>
      </c>
      <c r="M62" s="396">
        <f>SUM(M63:M64)</f>
        <v>29289.968796605001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7764.4162830000014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13.111396979999999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13.111396979999999</v>
      </c>
      <c r="L64" s="383">
        <v>10.034887695000002</v>
      </c>
      <c r="M64" s="120">
        <f>L64+K64+'A2'!L64+'A1'!M64</f>
        <v>21525.552513604998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67.736258360000008</v>
      </c>
      <c r="E65" s="110">
        <f t="shared" si="18"/>
        <v>231.28651467</v>
      </c>
      <c r="F65" s="110">
        <f t="shared" si="18"/>
        <v>1494.8948627500004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4.0697961799999991</v>
      </c>
      <c r="K65" s="110">
        <f t="shared" si="18"/>
        <v>1797.9874319600003</v>
      </c>
      <c r="L65" s="397">
        <f>SUM(L66:L67)</f>
        <v>38.859690024999992</v>
      </c>
      <c r="M65" s="396">
        <f>SUM(M66:M67)</f>
        <v>41738.241187665008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67.736258360000008</v>
      </c>
      <c r="E66" s="110">
        <v>231.28651467</v>
      </c>
      <c r="F66" s="110">
        <v>1494.8948627500004</v>
      </c>
      <c r="G66" s="110">
        <v>0</v>
      </c>
      <c r="H66" s="110">
        <v>0</v>
      </c>
      <c r="I66" s="110">
        <v>0</v>
      </c>
      <c r="J66" s="110">
        <v>4.0697961799999991</v>
      </c>
      <c r="K66" s="110">
        <f>SUM(D66:J66)</f>
        <v>1797.9874319600003</v>
      </c>
      <c r="L66" s="383">
        <v>9.9620321199999964</v>
      </c>
      <c r="M66" s="120">
        <f>L66+K66+'A2'!L66+'A1'!M66</f>
        <v>14752.645803360007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3">
        <v>28.897657904999999</v>
      </c>
      <c r="M67" s="120">
        <f>L67+K67+'A2'!L67+'A1'!M67</f>
        <v>26985.595384305001</v>
      </c>
      <c r="N67" s="26"/>
      <c r="P67" s="44"/>
    </row>
    <row r="68" spans="1:18" s="14" customFormat="1" ht="18" customHeight="1">
      <c r="A68" s="29"/>
      <c r="B68" s="470" t="s">
        <v>335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146362.27462588003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146362.27462588003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190.01704113</v>
      </c>
      <c r="E71" s="396">
        <f t="shared" ref="E71:K71" si="20">E68+E55</f>
        <v>1043.5348576000001</v>
      </c>
      <c r="F71" s="396">
        <f t="shared" si="20"/>
        <v>8851.085301799998</v>
      </c>
      <c r="G71" s="396">
        <f t="shared" si="20"/>
        <v>1.30489831</v>
      </c>
      <c r="H71" s="396">
        <f t="shared" si="20"/>
        <v>3.8472872699999998</v>
      </c>
      <c r="I71" s="396">
        <f t="shared" si="20"/>
        <v>0</v>
      </c>
      <c r="J71" s="396">
        <f t="shared" si="20"/>
        <v>393.36998791999991</v>
      </c>
      <c r="K71" s="396">
        <f t="shared" si="20"/>
        <v>10483.15937403</v>
      </c>
      <c r="L71" s="396">
        <f>L69+L55</f>
        <v>846.17288368500033</v>
      </c>
      <c r="M71" s="396">
        <f>M68+M55</f>
        <v>651225.11440183525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189.52281517999987</v>
      </c>
      <c r="E73" s="111">
        <v>1043.4478903500003</v>
      </c>
      <c r="F73" s="111">
        <v>8575.458339290004</v>
      </c>
      <c r="G73" s="111">
        <v>1.30489831</v>
      </c>
      <c r="H73" s="111">
        <v>3.8472872699999998</v>
      </c>
      <c r="I73" s="111">
        <v>0</v>
      </c>
      <c r="J73" s="120">
        <v>282.85399232999987</v>
      </c>
      <c r="K73" s="120">
        <f>SUM(D73:J73)</f>
        <v>10096.435222730004</v>
      </c>
      <c r="L73" s="387">
        <v>630.15988738000124</v>
      </c>
      <c r="M73" s="120">
        <f>L73+K73+'A2'!L73+'A1'!M73</f>
        <v>636750.62470724352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0.49422595000000002</v>
      </c>
      <c r="E74" s="111">
        <v>8.696725000000001E-2</v>
      </c>
      <c r="F74" s="111">
        <v>275.62696251</v>
      </c>
      <c r="G74" s="111">
        <v>0</v>
      </c>
      <c r="H74" s="111">
        <v>0</v>
      </c>
      <c r="I74" s="111">
        <v>0</v>
      </c>
      <c r="J74" s="120">
        <v>110.51599559</v>
      </c>
      <c r="K74" s="120">
        <f>SUM(D74:J74)</f>
        <v>386.72415129999996</v>
      </c>
      <c r="L74" s="387">
        <v>213.68461092999999</v>
      </c>
      <c r="M74" s="120">
        <f>L74+K74+'A2'!L74+'A1'!M74</f>
        <v>14309.628358869995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2.3283853749999999</v>
      </c>
      <c r="M75" s="389">
        <f>L75+K75+'A2'!L75+'A1'!M75</f>
        <v>164.861335725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64" priority="1" stopIfTrue="1">
      <formula>$D$6+$D$5+$D$3+$D$2&lt;&gt;0</formula>
    </cfRule>
    <cfRule type="expression" dxfId="63" priority="2" stopIfTrue="1">
      <formula>$D$7&lt;&gt;0</formula>
    </cfRule>
  </conditionalFormatting>
  <conditionalFormatting sqref="E2:G2 K2:Q2">
    <cfRule type="expression" dxfId="62" priority="3" stopIfTrue="1">
      <formula>$D$2&lt;&gt;0</formula>
    </cfRule>
  </conditionalFormatting>
  <conditionalFormatting sqref="E3:G3 K3:Q3">
    <cfRule type="expression" dxfId="61" priority="4" stopIfTrue="1">
      <formula>$D$2&lt;&gt;0</formula>
    </cfRule>
    <cfRule type="expression" dxfId="60" priority="5" stopIfTrue="1">
      <formula>$D$3&lt;&gt;0</formula>
    </cfRule>
  </conditionalFormatting>
  <conditionalFormatting sqref="E5:G5 K5:Q5">
    <cfRule type="expression" dxfId="59" priority="6" stopIfTrue="1">
      <formula>$D$3+$D$2&lt;&gt;0</formula>
    </cfRule>
    <cfRule type="expression" dxfId="58" priority="7" stopIfTrue="1">
      <formula>$D$5&lt;&gt;0</formula>
    </cfRule>
  </conditionalFormatting>
  <conditionalFormatting sqref="E6:G6 K6:Q6">
    <cfRule type="expression" dxfId="57" priority="8" stopIfTrue="1">
      <formula>$D$5&lt;&gt;0</formula>
    </cfRule>
    <cfRule type="expression" dxfId="56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760">
        <v>39337.350324074076</v>
      </c>
      <c r="B2" s="761"/>
      <c r="C2" s="761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763"/>
      <c r="C3" s="764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762"/>
      <c r="C4" s="762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762"/>
      <c r="C5" s="762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April 2012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724" t="s">
        <v>65</v>
      </c>
      <c r="E9" s="725"/>
      <c r="F9" s="725"/>
      <c r="G9" s="725"/>
      <c r="H9" s="725"/>
      <c r="I9" s="725"/>
      <c r="J9" s="725"/>
      <c r="K9" s="725"/>
      <c r="L9" s="725"/>
      <c r="M9" s="725"/>
      <c r="N9" s="725"/>
      <c r="O9" s="725"/>
      <c r="P9" s="725"/>
      <c r="Q9" s="725"/>
      <c r="R9" s="725"/>
      <c r="S9" s="725"/>
      <c r="T9" s="725"/>
      <c r="U9" s="725"/>
      <c r="V9" s="725"/>
      <c r="W9" s="725"/>
      <c r="X9" s="725"/>
      <c r="Y9" s="725"/>
      <c r="Z9" s="725"/>
      <c r="AA9" s="725"/>
      <c r="AB9" s="725"/>
      <c r="AC9" s="725"/>
      <c r="AD9" s="725"/>
      <c r="AE9" s="725"/>
      <c r="AF9" s="725"/>
      <c r="AG9" s="725"/>
      <c r="AH9" s="725"/>
      <c r="AI9" s="725"/>
      <c r="AJ9" s="725"/>
      <c r="AK9" s="725"/>
      <c r="AL9" s="725"/>
      <c r="AM9" s="725"/>
      <c r="AN9" s="725"/>
      <c r="AO9" s="725"/>
      <c r="AP9" s="725"/>
      <c r="AQ9" s="725"/>
      <c r="AR9" s="726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334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36.80556112</v>
      </c>
      <c r="M13" s="471">
        <f t="shared" si="0"/>
        <v>0</v>
      </c>
      <c r="N13" s="471">
        <f t="shared" si="0"/>
        <v>58.50679911000001</v>
      </c>
      <c r="O13" s="471">
        <f t="shared" si="0"/>
        <v>77.389561209999997</v>
      </c>
      <c r="P13" s="471">
        <f t="shared" si="0"/>
        <v>0</v>
      </c>
      <c r="Q13" s="471">
        <f t="shared" si="0"/>
        <v>0</v>
      </c>
      <c r="R13" s="471">
        <f t="shared" si="0"/>
        <v>17.853875649999999</v>
      </c>
      <c r="S13" s="471">
        <f t="shared" si="0"/>
        <v>11.468062459999999</v>
      </c>
      <c r="T13" s="471">
        <f t="shared" si="0"/>
        <v>0</v>
      </c>
      <c r="U13" s="471">
        <f t="shared" si="0"/>
        <v>2.2154E-2</v>
      </c>
      <c r="V13" s="471">
        <f t="shared" si="0"/>
        <v>0.13381303</v>
      </c>
      <c r="W13" s="471">
        <f t="shared" si="0"/>
        <v>0</v>
      </c>
      <c r="X13" s="471">
        <f t="shared" si="0"/>
        <v>0</v>
      </c>
      <c r="Y13" s="471">
        <f t="shared" si="0"/>
        <v>0.37923514999999997</v>
      </c>
      <c r="Z13" s="471">
        <f t="shared" si="0"/>
        <v>1.32106659</v>
      </c>
      <c r="AA13" s="471">
        <f t="shared" si="0"/>
        <v>0</v>
      </c>
      <c r="AB13" s="471">
        <f t="shared" si="0"/>
        <v>3.336E-3</v>
      </c>
      <c r="AC13" s="471">
        <f t="shared" si="0"/>
        <v>85.655583350000001</v>
      </c>
      <c r="AD13" s="471">
        <f t="shared" si="0"/>
        <v>64.826363810000004</v>
      </c>
      <c r="AE13" s="471">
        <f t="shared" si="0"/>
        <v>0</v>
      </c>
      <c r="AF13" s="471">
        <f t="shared" si="0"/>
        <v>0</v>
      </c>
      <c r="AG13" s="471">
        <f t="shared" si="0"/>
        <v>46.328534740000009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24.246497300000001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32.222874449999999</v>
      </c>
      <c r="AR13" s="471">
        <f t="shared" si="0"/>
        <v>550.60235686999999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9.0184931100000014</v>
      </c>
      <c r="M14" s="396">
        <f t="shared" si="1"/>
        <v>0</v>
      </c>
      <c r="N14" s="396">
        <f t="shared" si="1"/>
        <v>15.429735560000005</v>
      </c>
      <c r="O14" s="396">
        <f t="shared" si="1"/>
        <v>2.32656222</v>
      </c>
      <c r="P14" s="396">
        <f t="shared" si="1"/>
        <v>0</v>
      </c>
      <c r="Q14" s="396">
        <f t="shared" si="1"/>
        <v>0</v>
      </c>
      <c r="R14" s="396">
        <f t="shared" si="1"/>
        <v>8.3825648399999988</v>
      </c>
      <c r="S14" s="396">
        <f t="shared" si="1"/>
        <v>0.79678391999999998</v>
      </c>
      <c r="T14" s="396">
        <f t="shared" si="1"/>
        <v>0</v>
      </c>
      <c r="U14" s="396">
        <f t="shared" si="1"/>
        <v>0</v>
      </c>
      <c r="V14" s="396">
        <f t="shared" si="1"/>
        <v>0.13381303</v>
      </c>
      <c r="W14" s="396">
        <f t="shared" si="1"/>
        <v>0</v>
      </c>
      <c r="X14" s="396">
        <f t="shared" si="1"/>
        <v>0</v>
      </c>
      <c r="Y14" s="396">
        <f t="shared" si="1"/>
        <v>0.37923514999999997</v>
      </c>
      <c r="Z14" s="396">
        <f t="shared" si="1"/>
        <v>0.47579100000000002</v>
      </c>
      <c r="AA14" s="396">
        <f t="shared" si="1"/>
        <v>0</v>
      </c>
      <c r="AB14" s="396">
        <f t="shared" si="1"/>
        <v>0</v>
      </c>
      <c r="AC14" s="396">
        <f t="shared" si="1"/>
        <v>23.128959409999997</v>
      </c>
      <c r="AD14" s="396">
        <f t="shared" si="1"/>
        <v>25.044115340000001</v>
      </c>
      <c r="AE14" s="396">
        <f t="shared" si="1"/>
        <v>0</v>
      </c>
      <c r="AF14" s="396">
        <f t="shared" si="1"/>
        <v>0</v>
      </c>
      <c r="AG14" s="396">
        <f t="shared" si="1"/>
        <v>23.814630460000004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21.634665650000002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30.202253429999999</v>
      </c>
      <c r="AR14" s="396">
        <f t="shared" si="1"/>
        <v>49.624704080000001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0.52766735999999992</v>
      </c>
      <c r="M15" s="120">
        <v>0</v>
      </c>
      <c r="N15" s="120">
        <v>8.151129E-2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0.47579100000000002</v>
      </c>
      <c r="AA15" s="120">
        <v>0</v>
      </c>
      <c r="AB15" s="120">
        <v>0</v>
      </c>
      <c r="AC15" s="120">
        <v>0</v>
      </c>
      <c r="AD15" s="120">
        <v>10.642339100000003</v>
      </c>
      <c r="AE15" s="120">
        <v>0</v>
      </c>
      <c r="AF15" s="120">
        <v>0</v>
      </c>
      <c r="AG15" s="120">
        <v>0.62697774000000006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46.3814013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8.4908257500000008</v>
      </c>
      <c r="M16" s="110">
        <v>0</v>
      </c>
      <c r="N16" s="110">
        <v>15.348224270000005</v>
      </c>
      <c r="O16" s="110">
        <v>2.32656222</v>
      </c>
      <c r="P16" s="110">
        <v>0</v>
      </c>
      <c r="Q16" s="110">
        <v>0</v>
      </c>
      <c r="R16" s="110">
        <v>8.3825648399999988</v>
      </c>
      <c r="S16" s="110">
        <v>0.79678391999999998</v>
      </c>
      <c r="T16" s="110">
        <v>0</v>
      </c>
      <c r="U16" s="110">
        <v>0</v>
      </c>
      <c r="V16" s="110">
        <v>0.13381303</v>
      </c>
      <c r="W16" s="110">
        <v>0</v>
      </c>
      <c r="X16" s="110">
        <v>0</v>
      </c>
      <c r="Y16" s="110">
        <v>0.37923514999999997</v>
      </c>
      <c r="Z16" s="110">
        <v>0</v>
      </c>
      <c r="AA16" s="110">
        <v>0</v>
      </c>
      <c r="AB16" s="110">
        <v>0</v>
      </c>
      <c r="AC16" s="110">
        <v>23.128959409999997</v>
      </c>
      <c r="AD16" s="110">
        <v>14.401776239999998</v>
      </c>
      <c r="AE16" s="110">
        <v>0</v>
      </c>
      <c r="AF16" s="110">
        <v>0</v>
      </c>
      <c r="AG16" s="110">
        <v>23.187652720000003</v>
      </c>
      <c r="AH16" s="110">
        <v>0</v>
      </c>
      <c r="AI16" s="110">
        <v>0</v>
      </c>
      <c r="AJ16" s="110">
        <v>0</v>
      </c>
      <c r="AK16" s="110">
        <v>0</v>
      </c>
      <c r="AL16" s="110">
        <v>21.634665650000002</v>
      </c>
      <c r="AM16" s="110">
        <v>0</v>
      </c>
      <c r="AN16" s="110">
        <v>0</v>
      </c>
      <c r="AO16" s="110">
        <v>0</v>
      </c>
      <c r="AP16" s="110">
        <v>0</v>
      </c>
      <c r="AQ16" s="110">
        <v>30.202253429999999</v>
      </c>
      <c r="AR16" s="110">
        <v>3.2433027800000005</v>
      </c>
      <c r="AS16" s="121"/>
    </row>
    <row r="17" spans="1:50" s="14" customFormat="1" ht="18" customHeight="1">
      <c r="A17" s="78"/>
      <c r="B17" s="12" t="s">
        <v>332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6.3918311499999998</v>
      </c>
      <c r="M17" s="396">
        <f t="shared" si="2"/>
        <v>0</v>
      </c>
      <c r="N17" s="396">
        <f t="shared" si="2"/>
        <v>37.931381800000004</v>
      </c>
      <c r="O17" s="396">
        <f t="shared" si="2"/>
        <v>0.47384217000000001</v>
      </c>
      <c r="P17" s="396">
        <f t="shared" si="2"/>
        <v>0</v>
      </c>
      <c r="Q17" s="396">
        <f t="shared" si="2"/>
        <v>0</v>
      </c>
      <c r="R17" s="396">
        <f t="shared" si="2"/>
        <v>0.8</v>
      </c>
      <c r="S17" s="396">
        <f t="shared" si="2"/>
        <v>10.03631536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0.84527558999999997</v>
      </c>
      <c r="AA17" s="396">
        <f t="shared" si="2"/>
        <v>0</v>
      </c>
      <c r="AB17" s="396">
        <f t="shared" si="2"/>
        <v>0</v>
      </c>
      <c r="AC17" s="396">
        <f t="shared" si="2"/>
        <v>42.936959810000005</v>
      </c>
      <c r="AD17" s="396">
        <f t="shared" si="2"/>
        <v>11.221436240000001</v>
      </c>
      <c r="AE17" s="396">
        <f t="shared" si="2"/>
        <v>0</v>
      </c>
      <c r="AF17" s="396">
        <f t="shared" si="2"/>
        <v>0</v>
      </c>
      <c r="AG17" s="396">
        <f t="shared" si="2"/>
        <v>2.7991060000000005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0.41201278999999996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0.11178048</v>
      </c>
      <c r="AR17" s="396">
        <f t="shared" si="2"/>
        <v>473.53935223999997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2.55486755</v>
      </c>
      <c r="M18" s="120">
        <v>0</v>
      </c>
      <c r="N18" s="120">
        <v>1.7699E-3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0.66165848000000005</v>
      </c>
      <c r="AD18" s="120">
        <v>2.3223773099999998</v>
      </c>
      <c r="AE18" s="120">
        <v>0</v>
      </c>
      <c r="AF18" s="120">
        <v>0</v>
      </c>
      <c r="AG18" s="120">
        <v>0.27309546999999995</v>
      </c>
      <c r="AH18" s="120">
        <v>0</v>
      </c>
      <c r="AI18" s="120">
        <v>0</v>
      </c>
      <c r="AJ18" s="120">
        <v>0</v>
      </c>
      <c r="AK18" s="120">
        <v>0</v>
      </c>
      <c r="AL18" s="120">
        <v>1.201441E-2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23.76248884000001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3.8369636000000003</v>
      </c>
      <c r="M19" s="110">
        <v>0</v>
      </c>
      <c r="N19" s="110">
        <v>37.929611900000005</v>
      </c>
      <c r="O19" s="110">
        <v>0.47384217000000001</v>
      </c>
      <c r="P19" s="110">
        <v>0</v>
      </c>
      <c r="Q19" s="110">
        <v>0</v>
      </c>
      <c r="R19" s="110">
        <v>0.8</v>
      </c>
      <c r="S19" s="110">
        <v>10.03631536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0.84527558999999997</v>
      </c>
      <c r="AA19" s="110">
        <v>0</v>
      </c>
      <c r="AB19" s="110">
        <v>0</v>
      </c>
      <c r="AC19" s="110">
        <v>42.275301330000005</v>
      </c>
      <c r="AD19" s="110">
        <v>8.8990589300000007</v>
      </c>
      <c r="AE19" s="110">
        <v>0</v>
      </c>
      <c r="AF19" s="110">
        <v>0</v>
      </c>
      <c r="AG19" s="110">
        <v>2.5260105300000006</v>
      </c>
      <c r="AH19" s="110">
        <v>0</v>
      </c>
      <c r="AI19" s="110">
        <v>0</v>
      </c>
      <c r="AJ19" s="110">
        <v>0</v>
      </c>
      <c r="AK19" s="110">
        <v>0</v>
      </c>
      <c r="AL19" s="110">
        <v>0.39999837999999999</v>
      </c>
      <c r="AM19" s="110">
        <v>0</v>
      </c>
      <c r="AN19" s="110">
        <v>0</v>
      </c>
      <c r="AO19" s="110">
        <v>0</v>
      </c>
      <c r="AP19" s="110">
        <v>0</v>
      </c>
      <c r="AQ19" s="110">
        <v>0.11178048</v>
      </c>
      <c r="AR19" s="110">
        <v>449.77686339999997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0.29073552999999996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0.76570057999999996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1.8034210600000002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3.0067306000000005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2.7850700000000002E-3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5.0564700000000004E-3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0.29073552999999996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0.76570057999999996</v>
      </c>
      <c r="AD22" s="110">
        <v>0</v>
      </c>
      <c r="AE22" s="110">
        <v>0</v>
      </c>
      <c r="AF22" s="110">
        <v>0</v>
      </c>
      <c r="AG22" s="110">
        <v>1.8006359900000002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3.0016741300000005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21.395236859999997</v>
      </c>
      <c r="M23" s="110">
        <f t="shared" si="4"/>
        <v>0</v>
      </c>
      <c r="N23" s="110">
        <f t="shared" si="4"/>
        <v>5.1456817499999996</v>
      </c>
      <c r="O23" s="110">
        <f t="shared" si="4"/>
        <v>74.589156819999999</v>
      </c>
      <c r="P23" s="110">
        <f t="shared" si="4"/>
        <v>0</v>
      </c>
      <c r="Q23" s="110">
        <f t="shared" si="4"/>
        <v>0</v>
      </c>
      <c r="R23" s="110">
        <f t="shared" si="4"/>
        <v>8.3805752799999986</v>
      </c>
      <c r="S23" s="110">
        <f t="shared" si="4"/>
        <v>0.63496318000000018</v>
      </c>
      <c r="T23" s="110">
        <f t="shared" si="4"/>
        <v>0</v>
      </c>
      <c r="U23" s="110">
        <f t="shared" si="4"/>
        <v>2.2154E-2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3.336E-3</v>
      </c>
      <c r="AC23" s="110">
        <f t="shared" si="4"/>
        <v>18.823963549999998</v>
      </c>
      <c r="AD23" s="110">
        <f t="shared" si="4"/>
        <v>28.560812230000007</v>
      </c>
      <c r="AE23" s="110">
        <f t="shared" si="4"/>
        <v>0</v>
      </c>
      <c r="AF23" s="110">
        <f t="shared" si="4"/>
        <v>0</v>
      </c>
      <c r="AG23" s="110">
        <f t="shared" si="4"/>
        <v>17.911377220000002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2.1998188599999997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1.9088405400000001</v>
      </c>
      <c r="AR23" s="110">
        <f t="shared" si="4"/>
        <v>24.431569949999989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21.395236859999997</v>
      </c>
      <c r="M24" s="110">
        <v>0</v>
      </c>
      <c r="N24" s="110">
        <v>5.1107568499999996</v>
      </c>
      <c r="O24" s="110">
        <v>74.546368180000002</v>
      </c>
      <c r="P24" s="110">
        <v>0</v>
      </c>
      <c r="Q24" s="110">
        <v>0</v>
      </c>
      <c r="R24" s="110">
        <v>8.3805752799999986</v>
      </c>
      <c r="S24" s="110">
        <v>0.62386019000000015</v>
      </c>
      <c r="T24" s="110">
        <v>0</v>
      </c>
      <c r="U24" s="110">
        <v>2.2154E-2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3.336E-3</v>
      </c>
      <c r="AC24" s="110">
        <v>18.810805679999998</v>
      </c>
      <c r="AD24" s="110">
        <v>26.230199230000007</v>
      </c>
      <c r="AE24" s="110">
        <v>0</v>
      </c>
      <c r="AF24" s="110">
        <v>0</v>
      </c>
      <c r="AG24" s="110">
        <v>17.840329770000004</v>
      </c>
      <c r="AH24" s="110">
        <v>0</v>
      </c>
      <c r="AI24" s="110">
        <v>0</v>
      </c>
      <c r="AJ24" s="110">
        <v>0</v>
      </c>
      <c r="AK24" s="110">
        <v>0</v>
      </c>
      <c r="AL24" s="110">
        <v>2.0004687099999998</v>
      </c>
      <c r="AM24" s="110">
        <v>0</v>
      </c>
      <c r="AN24" s="110">
        <v>0</v>
      </c>
      <c r="AO24" s="110">
        <v>0</v>
      </c>
      <c r="AP24" s="110">
        <v>0</v>
      </c>
      <c r="AQ24" s="110">
        <v>1.9088405400000001</v>
      </c>
      <c r="AR24" s="110">
        <v>14.050603419999989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3.4924900000000002E-2</v>
      </c>
      <c r="O25" s="110">
        <v>4.2788640000000003E-2</v>
      </c>
      <c r="P25" s="110">
        <v>0</v>
      </c>
      <c r="Q25" s="110">
        <v>0</v>
      </c>
      <c r="R25" s="110">
        <v>0</v>
      </c>
      <c r="S25" s="110">
        <v>1.110299E-2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1.315787E-2</v>
      </c>
      <c r="AD25" s="110">
        <v>2.330613</v>
      </c>
      <c r="AE25" s="110">
        <v>0</v>
      </c>
      <c r="AF25" s="110">
        <v>0</v>
      </c>
      <c r="AG25" s="110">
        <v>7.1047449999999998E-2</v>
      </c>
      <c r="AH25" s="110">
        <v>0</v>
      </c>
      <c r="AI25" s="110">
        <v>0</v>
      </c>
      <c r="AJ25" s="110">
        <v>0</v>
      </c>
      <c r="AK25" s="110">
        <v>0</v>
      </c>
      <c r="AL25" s="110">
        <v>0.19935014999999998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10.38096653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335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23.019872060000001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23.019872060000001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59.825433180000005</v>
      </c>
      <c r="M29" s="396">
        <f t="shared" si="6"/>
        <v>0</v>
      </c>
      <c r="N29" s="396">
        <f t="shared" si="6"/>
        <v>58.50679911000001</v>
      </c>
      <c r="O29" s="396">
        <f t="shared" si="6"/>
        <v>77.389561209999997</v>
      </c>
      <c r="P29" s="396">
        <f t="shared" si="6"/>
        <v>0</v>
      </c>
      <c r="Q29" s="396">
        <f t="shared" si="6"/>
        <v>0</v>
      </c>
      <c r="R29" s="396">
        <f t="shared" si="6"/>
        <v>17.853875649999999</v>
      </c>
      <c r="S29" s="396">
        <f t="shared" si="6"/>
        <v>11.468062459999999</v>
      </c>
      <c r="T29" s="396">
        <f t="shared" si="6"/>
        <v>0</v>
      </c>
      <c r="U29" s="396">
        <f t="shared" si="6"/>
        <v>2.2154E-2</v>
      </c>
      <c r="V29" s="396">
        <f t="shared" si="6"/>
        <v>0.13381303</v>
      </c>
      <c r="W29" s="396">
        <f t="shared" si="6"/>
        <v>0</v>
      </c>
      <c r="X29" s="396">
        <f t="shared" si="6"/>
        <v>0</v>
      </c>
      <c r="Y29" s="396">
        <f t="shared" si="6"/>
        <v>0.37923514999999997</v>
      </c>
      <c r="Z29" s="396">
        <f t="shared" si="6"/>
        <v>1.32106659</v>
      </c>
      <c r="AA29" s="396">
        <f t="shared" si="6"/>
        <v>0</v>
      </c>
      <c r="AB29" s="396">
        <f t="shared" si="6"/>
        <v>3.336E-3</v>
      </c>
      <c r="AC29" s="396">
        <f t="shared" si="6"/>
        <v>85.655583350000001</v>
      </c>
      <c r="AD29" s="396">
        <f t="shared" si="6"/>
        <v>64.826363810000004</v>
      </c>
      <c r="AE29" s="396">
        <f t="shared" si="6"/>
        <v>0</v>
      </c>
      <c r="AF29" s="396">
        <f t="shared" si="6"/>
        <v>0</v>
      </c>
      <c r="AG29" s="396">
        <f t="shared" si="6"/>
        <v>46.328534740000009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24.246497300000001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32.222874449999999</v>
      </c>
      <c r="AR29" s="396">
        <f t="shared" si="6"/>
        <v>550.60235686999999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338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334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115.53862122000001</v>
      </c>
      <c r="M32" s="471">
        <f t="shared" si="7"/>
        <v>0</v>
      </c>
      <c r="N32" s="471">
        <f t="shared" si="7"/>
        <v>1.0687679699999999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9.8117800000000008E-3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1.7835242400000002</v>
      </c>
      <c r="AD32" s="471">
        <f t="shared" si="7"/>
        <v>9.6957981000000011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37.61923445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45.446560670000004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9.8117800000000008E-3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1.5818707200000002</v>
      </c>
      <c r="AD33" s="396">
        <f t="shared" si="8"/>
        <v>5.1457225200000014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5.1455043399999996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0.1001016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0.50535300000000005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45.346459070000002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9.8117800000000008E-3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1.5818707200000002</v>
      </c>
      <c r="AD35" s="110">
        <v>4.640369520000001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5.1455043399999996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332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70.092060549999999</v>
      </c>
      <c r="M36" s="396">
        <f t="shared" si="9"/>
        <v>0</v>
      </c>
      <c r="N36" s="396">
        <f t="shared" si="9"/>
        <v>1.0687679699999999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0.20165351999999998</v>
      </c>
      <c r="AD36" s="396">
        <f t="shared" si="9"/>
        <v>3.9142645799999993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19.44278027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0.20165351999999998</v>
      </c>
      <c r="AD37" s="120">
        <v>2.1279895699999996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70.092060549999999</v>
      </c>
      <c r="M38" s="110">
        <v>0</v>
      </c>
      <c r="N38" s="110">
        <v>1.0687679699999999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1.7862750099999998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19.44278027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0.63581100000000013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13.030949840000002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0.61952400000000007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7.4368602300000006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1.6286999999999999E-2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5.5940896100000002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335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115.53862122000001</v>
      </c>
      <c r="M48" s="396">
        <f t="shared" si="13"/>
        <v>0</v>
      </c>
      <c r="N48" s="396">
        <f t="shared" si="13"/>
        <v>1.0687679699999999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9.8117800000000008E-3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1.7835242400000002</v>
      </c>
      <c r="AD48" s="396">
        <f t="shared" si="13"/>
        <v>9.6957981000000011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37.61923445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0.40038342999999998</v>
      </c>
      <c r="M50" s="111">
        <v>0</v>
      </c>
      <c r="N50" s="111">
        <v>1.0687679699999999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9.8117800000000008E-3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1.7835242400000002</v>
      </c>
      <c r="AD50" s="111">
        <v>9.6957980999999975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115.13823778999999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37.345797300000001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0.27343714999999996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334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0</v>
      </c>
      <c r="M55" s="471">
        <f t="shared" si="14"/>
        <v>0</v>
      </c>
      <c r="N55" s="471">
        <f t="shared" si="14"/>
        <v>59.38457335999999</v>
      </c>
      <c r="O55" s="471">
        <f t="shared" si="14"/>
        <v>1.4981259200000001</v>
      </c>
      <c r="P55" s="471">
        <f t="shared" si="14"/>
        <v>0</v>
      </c>
      <c r="Q55" s="471">
        <f t="shared" si="14"/>
        <v>0</v>
      </c>
      <c r="R55" s="471">
        <f t="shared" si="14"/>
        <v>7.219516650000001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0.25176694999999999</v>
      </c>
      <c r="Z55" s="471">
        <f t="shared" si="14"/>
        <v>5.6097729800000007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296.97398495000004</v>
      </c>
      <c r="AD55" s="471">
        <f t="shared" si="15"/>
        <v>167.60254172999998</v>
      </c>
      <c r="AE55" s="471">
        <f t="shared" si="15"/>
        <v>0</v>
      </c>
      <c r="AF55" s="471">
        <f t="shared" si="15"/>
        <v>0</v>
      </c>
      <c r="AG55" s="471">
        <f t="shared" si="15"/>
        <v>122.28463317000003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66.153885689999981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18.466615820000005</v>
      </c>
      <c r="AR55" s="471">
        <f t="shared" si="15"/>
        <v>926.4605884299998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0</v>
      </c>
      <c r="N56" s="396">
        <f t="shared" si="16"/>
        <v>42.451077149999996</v>
      </c>
      <c r="O56" s="396">
        <f t="shared" si="16"/>
        <v>1.14475072</v>
      </c>
      <c r="P56" s="396">
        <f t="shared" si="16"/>
        <v>0</v>
      </c>
      <c r="Q56" s="396">
        <f t="shared" si="16"/>
        <v>0</v>
      </c>
      <c r="R56" s="396">
        <f t="shared" si="16"/>
        <v>0.67646000000000006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0.25176694999999999</v>
      </c>
      <c r="Z56" s="396">
        <f t="shared" si="16"/>
        <v>2.8046902300000003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26.00842157999999</v>
      </c>
      <c r="AD56" s="396">
        <f t="shared" si="17"/>
        <v>76.463246709999993</v>
      </c>
      <c r="AE56" s="396">
        <f t="shared" si="17"/>
        <v>0</v>
      </c>
      <c r="AF56" s="396">
        <f t="shared" si="17"/>
        <v>0</v>
      </c>
      <c r="AG56" s="396">
        <f t="shared" si="17"/>
        <v>23.081465570000006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20.583713699999997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17.022108520000003</v>
      </c>
      <c r="AR56" s="396">
        <f t="shared" si="17"/>
        <v>119.25146323000001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2.1385847500000001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11.570758040000005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42.451077149999996</v>
      </c>
      <c r="O58" s="110">
        <v>1.14475072</v>
      </c>
      <c r="P58" s="110">
        <v>0</v>
      </c>
      <c r="Q58" s="110">
        <v>0</v>
      </c>
      <c r="R58" s="110">
        <v>0.67646000000000006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0.25176694999999999</v>
      </c>
      <c r="Z58" s="110">
        <v>2.8046902300000003</v>
      </c>
      <c r="AA58" s="110">
        <v>0</v>
      </c>
      <c r="AB58" s="110">
        <v>0</v>
      </c>
      <c r="AC58" s="110">
        <v>26.00842157999999</v>
      </c>
      <c r="AD58" s="110">
        <v>74.324661959999986</v>
      </c>
      <c r="AE58" s="110">
        <v>0</v>
      </c>
      <c r="AF58" s="110">
        <v>0</v>
      </c>
      <c r="AG58" s="110">
        <v>23.081465570000006</v>
      </c>
      <c r="AH58" s="110">
        <v>0</v>
      </c>
      <c r="AI58" s="110">
        <v>0</v>
      </c>
      <c r="AJ58" s="110">
        <v>0</v>
      </c>
      <c r="AK58" s="110">
        <v>0</v>
      </c>
      <c r="AL58" s="110">
        <v>20.583713699999997</v>
      </c>
      <c r="AM58" s="110">
        <v>0</v>
      </c>
      <c r="AN58" s="110">
        <v>0</v>
      </c>
      <c r="AO58" s="110">
        <v>0</v>
      </c>
      <c r="AP58" s="110">
        <v>0</v>
      </c>
      <c r="AQ58" s="110">
        <v>17.022108520000003</v>
      </c>
      <c r="AR58" s="110">
        <v>107.68070519000001</v>
      </c>
    </row>
    <row r="59" spans="1:56" s="14" customFormat="1" ht="18" customHeight="1">
      <c r="A59" s="78"/>
      <c r="B59" s="12" t="s">
        <v>332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16.933496209999998</v>
      </c>
      <c r="O59" s="396">
        <f t="shared" si="18"/>
        <v>0.3533752</v>
      </c>
      <c r="P59" s="396">
        <f t="shared" si="18"/>
        <v>0</v>
      </c>
      <c r="Q59" s="396">
        <f t="shared" si="18"/>
        <v>0</v>
      </c>
      <c r="R59" s="396">
        <f t="shared" si="18"/>
        <v>6.5430566500000005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2.80508275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265.59707242000002</v>
      </c>
      <c r="AD59" s="396">
        <f t="shared" si="19"/>
        <v>54.033477990000002</v>
      </c>
      <c r="AE59" s="396">
        <f t="shared" si="19"/>
        <v>0</v>
      </c>
      <c r="AF59" s="396">
        <f t="shared" si="19"/>
        <v>0</v>
      </c>
      <c r="AG59" s="396">
        <f t="shared" si="19"/>
        <v>79.133392210000025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44.471058589999998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</v>
      </c>
      <c r="AR59" s="396">
        <f t="shared" si="19"/>
        <v>774.50767382999982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15.066427490000002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16.933496209999998</v>
      </c>
      <c r="O61" s="110">
        <v>0.3533752</v>
      </c>
      <c r="P61" s="110">
        <v>0</v>
      </c>
      <c r="Q61" s="110">
        <v>0</v>
      </c>
      <c r="R61" s="110">
        <v>6.5430566500000005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2.80508275</v>
      </c>
      <c r="AA61" s="110">
        <v>0</v>
      </c>
      <c r="AB61" s="110">
        <v>0</v>
      </c>
      <c r="AC61" s="110">
        <v>265.59707242000002</v>
      </c>
      <c r="AD61" s="110">
        <v>38.967050499999999</v>
      </c>
      <c r="AE61" s="110">
        <v>0</v>
      </c>
      <c r="AF61" s="110">
        <v>0</v>
      </c>
      <c r="AG61" s="110">
        <v>79.133392210000025</v>
      </c>
      <c r="AH61" s="110">
        <v>0</v>
      </c>
      <c r="AI61" s="110">
        <v>0</v>
      </c>
      <c r="AJ61" s="110">
        <v>0</v>
      </c>
      <c r="AK61" s="110">
        <v>0</v>
      </c>
      <c r="AL61" s="110">
        <v>44.471058589999998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774.50767382999982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20.069775390000004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>
        <v>0</v>
      </c>
      <c r="AE64" s="110">
        <v>0</v>
      </c>
      <c r="AF64" s="110">
        <v>0</v>
      </c>
      <c r="AG64" s="110">
        <v>20.069775390000004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5.36849095</v>
      </c>
      <c r="AD65" s="110">
        <f t="shared" si="22"/>
        <v>37.105817030000004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1.0991134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1.4445073000000002</v>
      </c>
      <c r="AR65" s="110">
        <f t="shared" si="22"/>
        <v>32.701451370000001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5.36849095</v>
      </c>
      <c r="AD66" s="110">
        <v>7.8555015200000007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1.0991134</v>
      </c>
      <c r="AM66" s="110">
        <v>0</v>
      </c>
      <c r="AN66" s="110">
        <v>0</v>
      </c>
      <c r="AO66" s="110">
        <v>0</v>
      </c>
      <c r="AP66" s="110">
        <v>0</v>
      </c>
      <c r="AQ66" s="110">
        <v>1.0001056800000001</v>
      </c>
      <c r="AR66" s="110">
        <v>4.60085269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29.250315510000004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0.44440162</v>
      </c>
      <c r="AR67" s="110">
        <v>28.100598679999997</v>
      </c>
    </row>
    <row r="68" spans="1:44" s="14" customFormat="1" ht="18" customHeight="1">
      <c r="A68" s="77"/>
      <c r="B68" s="470" t="s">
        <v>335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0</v>
      </c>
      <c r="M71" s="396">
        <f t="shared" si="25"/>
        <v>0</v>
      </c>
      <c r="N71" s="396">
        <f t="shared" si="25"/>
        <v>59.38457335999999</v>
      </c>
      <c r="O71" s="396">
        <f t="shared" si="25"/>
        <v>1.4981259200000001</v>
      </c>
      <c r="P71" s="396">
        <f t="shared" si="25"/>
        <v>0</v>
      </c>
      <c r="Q71" s="396">
        <f t="shared" si="25"/>
        <v>0</v>
      </c>
      <c r="R71" s="396">
        <f t="shared" si="25"/>
        <v>7.219516650000001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0.25176694999999999</v>
      </c>
      <c r="Z71" s="396">
        <f t="shared" si="25"/>
        <v>5.6097729800000007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296.97398495000004</v>
      </c>
      <c r="AD71" s="396">
        <f t="shared" si="26"/>
        <v>167.60254172999998</v>
      </c>
      <c r="AE71" s="396">
        <f t="shared" si="26"/>
        <v>0</v>
      </c>
      <c r="AF71" s="396">
        <f t="shared" si="26"/>
        <v>0</v>
      </c>
      <c r="AG71" s="396">
        <f t="shared" si="26"/>
        <v>122.28463317000003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66.153885689999981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18.466615820000005</v>
      </c>
      <c r="AR71" s="396">
        <f t="shared" si="26"/>
        <v>926.4605884299998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32.345788450000001</v>
      </c>
      <c r="O73" s="111">
        <v>1.0577939699999999</v>
      </c>
      <c r="P73" s="111">
        <v>0</v>
      </c>
      <c r="Q73" s="111">
        <v>0</v>
      </c>
      <c r="R73" s="111">
        <v>3.9477681100000011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0.12588135</v>
      </c>
      <c r="Z73" s="111">
        <v>2.8043852199999999</v>
      </c>
      <c r="AA73" s="111">
        <v>0</v>
      </c>
      <c r="AB73" s="111">
        <v>0</v>
      </c>
      <c r="AC73" s="111">
        <v>198.86807269000008</v>
      </c>
      <c r="AD73" s="111">
        <v>167.60254172999996</v>
      </c>
      <c r="AE73" s="111">
        <v>0</v>
      </c>
      <c r="AF73" s="111">
        <v>0</v>
      </c>
      <c r="AG73" s="111">
        <v>76.021730590000018</v>
      </c>
      <c r="AH73" s="111">
        <v>0</v>
      </c>
      <c r="AI73" s="111">
        <v>0</v>
      </c>
      <c r="AJ73" s="111">
        <v>0</v>
      </c>
      <c r="AK73" s="111">
        <v>0</v>
      </c>
      <c r="AL73" s="111">
        <v>34.742778559999991</v>
      </c>
      <c r="AM73" s="111">
        <v>0</v>
      </c>
      <c r="AN73" s="111">
        <v>0</v>
      </c>
      <c r="AO73" s="111">
        <v>0</v>
      </c>
      <c r="AP73" s="111">
        <v>0</v>
      </c>
      <c r="AQ73" s="111">
        <v>18.466615819999998</v>
      </c>
      <c r="AR73" s="131">
        <v>703.89665655000044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27.038784909999997</v>
      </c>
      <c r="O74" s="111">
        <v>0.44033195000000003</v>
      </c>
      <c r="P74" s="111">
        <v>0</v>
      </c>
      <c r="Q74" s="111">
        <v>0</v>
      </c>
      <c r="R74" s="111">
        <v>3.2717485399999999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0.12588559999999999</v>
      </c>
      <c r="Z74" s="111">
        <v>2.8053877599999999</v>
      </c>
      <c r="AA74" s="111">
        <v>0</v>
      </c>
      <c r="AB74" s="111">
        <v>0</v>
      </c>
      <c r="AC74" s="111">
        <v>98.105912260000011</v>
      </c>
      <c r="AD74" s="111">
        <v>0</v>
      </c>
      <c r="AE74" s="111">
        <v>0</v>
      </c>
      <c r="AF74" s="111">
        <v>0</v>
      </c>
      <c r="AG74" s="111">
        <v>46.262902580000002</v>
      </c>
      <c r="AH74" s="111">
        <v>0</v>
      </c>
      <c r="AI74" s="111">
        <v>0</v>
      </c>
      <c r="AJ74" s="111">
        <v>0</v>
      </c>
      <c r="AK74" s="111">
        <v>0</v>
      </c>
      <c r="AL74" s="111">
        <v>31.411107130000005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217.90716112999988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4.6567707499999997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55" priority="1" stopIfTrue="1">
      <formula>#REF!+$A$4+$A$3&lt;&gt;0</formula>
    </cfRule>
    <cfRule type="expression" dxfId="54" priority="2" stopIfTrue="1">
      <formula>$A$5&lt;&gt;0</formula>
    </cfRule>
  </conditionalFormatting>
  <conditionalFormatting sqref="B3:C3">
    <cfRule type="expression" dxfId="53" priority="3" stopIfTrue="1">
      <formula>$A$3&lt;&gt;0</formula>
    </cfRule>
  </conditionalFormatting>
  <conditionalFormatting sqref="B4:C4">
    <cfRule type="expression" dxfId="52" priority="4" stopIfTrue="1">
      <formula>$A$3&lt;&gt;0</formula>
    </cfRule>
    <cfRule type="expression" dxfId="51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59" activePane="bottomRight" state="frozen"/>
      <selection activeCell="D40" sqref="D40"/>
      <selection pane="topRight" activeCell="D40" sqref="D40"/>
      <selection pane="bottomLeft" activeCell="D40" sqref="D40"/>
      <selection pane="bottomRight" activeCell="F67" sqref="F67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765">
        <v>39336.807847222219</v>
      </c>
      <c r="B2" s="766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April 2012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>
        <f>D13+D14</f>
        <v>2642.86566308594</v>
      </c>
      <c r="E12" s="259">
        <f>E13+E14</f>
        <v>19.608087890625001</v>
      </c>
      <c r="F12" s="259"/>
      <c r="G12" s="259"/>
      <c r="H12" s="259"/>
      <c r="I12" s="259"/>
      <c r="J12" s="259"/>
      <c r="K12" s="259"/>
      <c r="L12" s="259"/>
      <c r="M12" s="260">
        <f>SUM(D12:L12)</f>
        <v>2662.473750976565</v>
      </c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>
        <v>2642.86566308594</v>
      </c>
      <c r="E14" s="259">
        <v>19.608087890625001</v>
      </c>
      <c r="F14" s="259"/>
      <c r="G14" s="259"/>
      <c r="H14" s="259"/>
      <c r="I14" s="259"/>
      <c r="J14" s="259"/>
      <c r="K14" s="259"/>
      <c r="L14" s="259"/>
      <c r="M14" s="260">
        <f>SUM(D14:L14)</f>
        <v>2662.473750976565</v>
      </c>
      <c r="N14" s="261"/>
      <c r="O14" s="236"/>
      <c r="P14" s="236"/>
    </row>
    <row r="15" spans="1:16" ht="15">
      <c r="A15" s="262"/>
      <c r="B15" s="12" t="s">
        <v>332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2642.86566308594</v>
      </c>
      <c r="E24" s="396">
        <f t="shared" si="0"/>
        <v>19.608087890625001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2662.473750976565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334</v>
      </c>
      <c r="C28" s="472"/>
      <c r="D28" s="471">
        <f>D29+D32+D35+D38</f>
        <v>2103.3589059000001</v>
      </c>
      <c r="E28" s="471">
        <f t="shared" ref="E28:M28" si="1">E29+E32+E35+E38</f>
        <v>1656.1027967200002</v>
      </c>
      <c r="F28" s="471">
        <f t="shared" si="1"/>
        <v>3.7993847299999999</v>
      </c>
      <c r="G28" s="471">
        <f t="shared" si="1"/>
        <v>8.0518010000000001E-2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3763.3416053599999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1032.3745813</v>
      </c>
      <c r="E29" s="396">
        <f t="shared" si="2"/>
        <v>363.53128633000006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1395.9058676300001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1032.3745813</v>
      </c>
      <c r="E31" s="110">
        <v>363.53128633000006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1395.9058676300001</v>
      </c>
      <c r="N31" s="261"/>
      <c r="O31" s="236"/>
      <c r="P31" s="236"/>
    </row>
    <row r="32" spans="1:16" ht="15">
      <c r="A32" s="262"/>
      <c r="B32" s="12" t="s">
        <v>332</v>
      </c>
      <c r="C32" s="200"/>
      <c r="D32" s="396">
        <f t="shared" ref="D32:M32" si="3">SUM(D33:D34)</f>
        <v>569.11103222999998</v>
      </c>
      <c r="E32" s="396">
        <f t="shared" si="3"/>
        <v>227.66728009000002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796.77831231999994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569.11103222999998</v>
      </c>
      <c r="E34" s="110">
        <v>227.66728009000002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796.77831231999994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501.87329236999994</v>
      </c>
      <c r="E38" s="110">
        <f t="shared" si="5"/>
        <v>1064.9042303000001</v>
      </c>
      <c r="F38" s="110">
        <f t="shared" si="5"/>
        <v>3.7993847299999999</v>
      </c>
      <c r="G38" s="110">
        <f t="shared" si="5"/>
        <v>8.0518010000000001E-2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1570.6574254100001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501.34065721999997</v>
      </c>
      <c r="E39" s="110">
        <v>1064.9042303000001</v>
      </c>
      <c r="F39" s="110">
        <v>3.7993847299999999</v>
      </c>
      <c r="G39" s="110">
        <v>8.0518010000000001E-2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1570.1247902600001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0.53263515000000006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0.53263515000000006</v>
      </c>
      <c r="N40" s="261"/>
      <c r="O40" s="236"/>
      <c r="P40" s="236"/>
    </row>
    <row r="41" spans="1:16" ht="15">
      <c r="A41" s="262"/>
      <c r="B41" s="470" t="s">
        <v>335</v>
      </c>
      <c r="C41" s="472"/>
      <c r="D41" s="471">
        <f>D42+D43</f>
        <v>9.3934630000000005E-2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9.3934630000000005E-2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9.3934630000000005E-2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9.3934630000000005E-2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2103.4528405300002</v>
      </c>
      <c r="E44" s="396">
        <f t="shared" ref="E44:M44" si="7">E41+E28</f>
        <v>1656.1027967200002</v>
      </c>
      <c r="F44" s="396">
        <f t="shared" si="7"/>
        <v>3.7993847299999999</v>
      </c>
      <c r="G44" s="396">
        <f t="shared" si="7"/>
        <v>8.0518010000000001E-2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3763.4355399900001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334</v>
      </c>
      <c r="C47" s="472"/>
      <c r="D47" s="471">
        <f t="shared" ref="D47:M47" si="8">D48+D51+D54+D57</f>
        <v>1303.76606907</v>
      </c>
      <c r="E47" s="471">
        <f t="shared" si="8"/>
        <v>1631.0232366300002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2934.7893057000001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240.16008884999999</v>
      </c>
      <c r="E48" s="396">
        <f t="shared" si="9"/>
        <v>668.91329262000022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909.07338147000019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240.16008884999999</v>
      </c>
      <c r="E50" s="110">
        <v>668.91329262000022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909.07338147000019</v>
      </c>
      <c r="N50" s="261"/>
      <c r="O50" s="236"/>
      <c r="P50" s="236"/>
    </row>
    <row r="51" spans="1:16" ht="15">
      <c r="A51" s="262"/>
      <c r="B51" s="12" t="s">
        <v>332</v>
      </c>
      <c r="C51" s="200"/>
      <c r="D51" s="396">
        <f t="shared" ref="D51:M51" si="10">SUM(D52:D53)</f>
        <v>240.04136303000001</v>
      </c>
      <c r="E51" s="396">
        <f t="shared" si="10"/>
        <v>399.72404298000009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639.76540601000011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>
        <v>5.1241616199999998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5.1241616199999998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234.91720141000002</v>
      </c>
      <c r="E53" s="110">
        <v>399.72404298000009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634.64124439000011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2.7065543200000004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2.7065543200000004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>
        <v>0</v>
      </c>
      <c r="E56" s="110">
        <v>2.7065543200000004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20">
        <f>SUM(D56:L56)</f>
        <v>2.7065543200000004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823.56461719000004</v>
      </c>
      <c r="E57" s="110">
        <f t="shared" si="12"/>
        <v>559.67934671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1383.2439638999999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823.56461719000004</v>
      </c>
      <c r="E58" s="110">
        <v>559.67934671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1383.2439638999999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1"/>
      <c r="O59" s="236"/>
      <c r="P59" s="236"/>
    </row>
    <row r="60" spans="1:16" ht="15">
      <c r="A60" s="262"/>
      <c r="B60" s="470" t="s">
        <v>335</v>
      </c>
      <c r="C60" s="472"/>
      <c r="D60" s="471">
        <f t="shared" ref="D60:M60" si="13">D61+D62</f>
        <v>1.0074719599999999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1.0074719599999999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1.0074719599999999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1.0074719599999999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1304.7735410299999</v>
      </c>
      <c r="E63" s="396">
        <f t="shared" ref="E63:M63" si="14">E60+E47</f>
        <v>1631.0232366300002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2935.7967776600003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3408.2263815599999</v>
      </c>
      <c r="E65" s="403">
        <f t="shared" si="15"/>
        <v>3287.1260333500004</v>
      </c>
      <c r="F65" s="403">
        <f t="shared" si="15"/>
        <v>3.7993847299999999</v>
      </c>
      <c r="G65" s="403">
        <f t="shared" si="15"/>
        <v>8.0518010000000001E-2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6699.2323176500004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D65+'A1'!D59+'A1'!D40+'A1'!D25+D24</f>
        <v>129634.25058293591</v>
      </c>
      <c r="E67" s="422">
        <f>E65+'A1'!E59+'A1'!E40+'A1'!E25+E24</f>
        <v>16640.791432670627</v>
      </c>
      <c r="F67" s="422">
        <f>F65+'A1'!F59+'A1'!F40+'A1'!F25</f>
        <v>4.0038165899999996</v>
      </c>
      <c r="G67" s="422">
        <f>G65+'A1'!G59+'A1'!G40+'A1'!G25</f>
        <v>10.61427527</v>
      </c>
      <c r="H67" s="422">
        <f>H65+'A1'!H59+'A1'!H40+'A1'!H25</f>
        <v>27.621913659999997</v>
      </c>
      <c r="I67" s="422">
        <f>I65+'A1'!I59+'A1'!I40+'A1'!I25</f>
        <v>2.589385E-2</v>
      </c>
      <c r="J67" s="422">
        <f>J65+'A1'!J59+'A1'!J40+'A1'!J25</f>
        <v>1.85414E-3</v>
      </c>
      <c r="K67" s="422">
        <f>K65+'A1'!K59+'A1'!K40+'A1'!K25</f>
        <v>0.38946977999999999</v>
      </c>
      <c r="L67" s="422">
        <f>L65+'A1'!L59+'A1'!L40+'A1'!L25</f>
        <v>7.6496549999999996E-2</v>
      </c>
      <c r="M67" s="422">
        <f>M65+'A1'!M59+'A1'!M40+'A1'!M25+24</f>
        <v>143679.30198446999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8" type="noConversion"/>
  <conditionalFormatting sqref="E3:G3 I3:P3">
    <cfRule type="expression" dxfId="50" priority="1" stopIfTrue="1">
      <formula>$D$3&lt;&gt;0</formula>
    </cfRule>
  </conditionalFormatting>
  <conditionalFormatting sqref="E4:G4 I4:P4">
    <cfRule type="expression" dxfId="49" priority="2" stopIfTrue="1">
      <formula>$D$3&lt;&gt;0</formula>
    </cfRule>
    <cfRule type="expression" dxfId="48" priority="3" stopIfTrue="1">
      <formula>$D$4&lt;&gt;0</formula>
    </cfRule>
  </conditionalFormatting>
  <conditionalFormatting sqref="E6:G6 I6:P6">
    <cfRule type="expression" dxfId="47" priority="4" stopIfTrue="1">
      <formula>$D$3+$D$4&lt;&gt;0</formula>
    </cfRule>
    <cfRule type="expression" dxfId="46" priority="5" stopIfTrue="1">
      <formula>$D$6&lt;&gt;0</formula>
    </cfRule>
  </conditionalFormatting>
  <conditionalFormatting sqref="E7:G7 I7:P7">
    <cfRule type="expression" dxfId="45" priority="6" stopIfTrue="1">
      <formula>$D$3+$D$4+$D$6&lt;&gt;0</formula>
    </cfRule>
    <cfRule type="expression" dxfId="44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760">
        <v>39336.808761574073</v>
      </c>
      <c r="B2" s="761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April 2012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>
        <f>D13+D14</f>
        <v>43.5060703125</v>
      </c>
      <c r="E12" s="110"/>
      <c r="F12" s="110"/>
      <c r="G12" s="110"/>
      <c r="H12" s="110"/>
      <c r="I12" s="110"/>
      <c r="J12" s="110"/>
      <c r="K12" s="110"/>
      <c r="L12" s="259">
        <f>SUM(D12:K12)</f>
        <v>43.5060703125</v>
      </c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>
        <v>43.5060703125</v>
      </c>
      <c r="E14" s="110"/>
      <c r="F14" s="110"/>
      <c r="G14" s="110"/>
      <c r="H14" s="110"/>
      <c r="I14" s="110"/>
      <c r="J14" s="110"/>
      <c r="K14" s="110"/>
      <c r="L14" s="259">
        <f>SUM(D14:K14)</f>
        <v>43.5060703125</v>
      </c>
      <c r="M14" s="49"/>
      <c r="N14" s="26"/>
      <c r="O14" s="125"/>
      <c r="X14" s="26"/>
    </row>
    <row r="15" spans="1:24" s="14" customFormat="1" ht="18" customHeight="1">
      <c r="A15" s="30"/>
      <c r="B15" s="12" t="s">
        <v>332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43.5060703125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43.5060703125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334</v>
      </c>
      <c r="C28" s="472"/>
      <c r="D28" s="471">
        <f>D29+D32+D35+D38</f>
        <v>130.95129484000003</v>
      </c>
      <c r="E28" s="471">
        <f t="shared" ref="E28:L28" si="1">E29+E32+E35+E38</f>
        <v>86.834360839999988</v>
      </c>
      <c r="F28" s="471">
        <f t="shared" si="1"/>
        <v>145.65599415</v>
      </c>
      <c r="G28" s="471">
        <f t="shared" si="1"/>
        <v>10.20833887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373.64998870000005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130.95129484000003</v>
      </c>
      <c r="E29" s="396">
        <f t="shared" si="2"/>
        <v>12.20569678</v>
      </c>
      <c r="F29" s="396">
        <f t="shared" si="2"/>
        <v>97.103996100000003</v>
      </c>
      <c r="G29" s="396">
        <f t="shared" si="2"/>
        <v>10.20833887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250.46932659000007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130.95129484000003</v>
      </c>
      <c r="E31" s="110">
        <v>12.20569678</v>
      </c>
      <c r="F31" s="110">
        <v>97.103996100000003</v>
      </c>
      <c r="G31" s="110">
        <v>10.20833887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250.46932659000007</v>
      </c>
      <c r="M31" s="49"/>
      <c r="N31" s="26"/>
      <c r="O31" s="26"/>
    </row>
    <row r="32" spans="1:24" s="14" customFormat="1" ht="18" customHeight="1">
      <c r="A32" s="30"/>
      <c r="B32" s="12" t="s">
        <v>332</v>
      </c>
      <c r="C32" s="200"/>
      <c r="D32" s="396">
        <f t="shared" ref="D32:L32" si="3">SUM(D33:D34)</f>
        <v>0</v>
      </c>
      <c r="E32" s="396">
        <f t="shared" si="3"/>
        <v>74.628664059999991</v>
      </c>
      <c r="F32" s="396">
        <f t="shared" si="3"/>
        <v>48.551998050000002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123.18066210999999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74.628664059999991</v>
      </c>
      <c r="F34" s="110">
        <v>48.551998050000002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123.18066210999999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70" t="s">
        <v>335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130.95129484000003</v>
      </c>
      <c r="E44" s="396">
        <f t="shared" ref="E44:L44" si="7">E41+E28</f>
        <v>86.834360839999988</v>
      </c>
      <c r="F44" s="396">
        <f t="shared" si="7"/>
        <v>145.65599415</v>
      </c>
      <c r="G44" s="396">
        <f t="shared" si="7"/>
        <v>10.20833887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373.64998870000005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334</v>
      </c>
      <c r="C47" s="472"/>
      <c r="D47" s="471">
        <f t="shared" ref="D47:L47" si="8">D48+D51+D54+D57</f>
        <v>604.21902148000004</v>
      </c>
      <c r="E47" s="471">
        <f t="shared" si="8"/>
        <v>76.460097660000002</v>
      </c>
      <c r="F47" s="471">
        <f t="shared" si="8"/>
        <v>0</v>
      </c>
      <c r="G47" s="471">
        <f t="shared" si="8"/>
        <v>40.613056639999996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721.29217577999998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237.13998339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237.13998339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237.13998339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237.13998339</v>
      </c>
      <c r="M50" s="49"/>
      <c r="N50" s="26"/>
      <c r="O50" s="26"/>
    </row>
    <row r="51" spans="1:15" s="14" customFormat="1" ht="18" customHeight="1">
      <c r="A51" s="30"/>
      <c r="B51" s="12" t="s">
        <v>332</v>
      </c>
      <c r="C51" s="200"/>
      <c r="D51" s="396">
        <f t="shared" ref="D51:L51" si="10">SUM(D52:D53)</f>
        <v>367.07903809000004</v>
      </c>
      <c r="E51" s="396">
        <f t="shared" si="10"/>
        <v>76.460097660000002</v>
      </c>
      <c r="F51" s="396">
        <f t="shared" si="10"/>
        <v>0</v>
      </c>
      <c r="G51" s="396">
        <f t="shared" si="10"/>
        <v>30.404717769999998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473.94385352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367.07903809000004</v>
      </c>
      <c r="E53" s="110">
        <v>76.460097660000002</v>
      </c>
      <c r="F53" s="110">
        <v>0</v>
      </c>
      <c r="G53" s="110">
        <v>30.404717769999998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473.94385352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10.20833887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10.20833887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10.20833887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10.20833887</v>
      </c>
      <c r="M59" s="49"/>
      <c r="N59" s="26"/>
      <c r="O59" s="26"/>
    </row>
    <row r="60" spans="1:15" s="14" customFormat="1" ht="18" customHeight="1">
      <c r="A60" s="30"/>
      <c r="B60" s="470" t="s">
        <v>335</v>
      </c>
      <c r="C60" s="472"/>
      <c r="D60" s="471">
        <f t="shared" ref="D60:L60" si="13">D61+D62</f>
        <v>2.6315987199999999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2.6315987199999999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2.6315987199999999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2.6315987199999999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606.85062020000009</v>
      </c>
      <c r="E63" s="396">
        <f t="shared" ref="E63:L63" si="14">E60+E47</f>
        <v>76.460097660000002</v>
      </c>
      <c r="F63" s="396">
        <f t="shared" si="14"/>
        <v>0</v>
      </c>
      <c r="G63" s="396">
        <f t="shared" si="14"/>
        <v>40.613056639999996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723.92377450000004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737.80191504000015</v>
      </c>
      <c r="E65" s="403">
        <f t="shared" si="15"/>
        <v>163.29445849999999</v>
      </c>
      <c r="F65" s="403">
        <f t="shared" si="15"/>
        <v>145.65599415</v>
      </c>
      <c r="G65" s="403">
        <f t="shared" si="15"/>
        <v>50.821395509999995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1097.5737632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D65+'A2'!D71+'A2'!D48+'A2'!D29+D24</f>
        <v>262682.31995316263</v>
      </c>
      <c r="E67" s="423">
        <f>E65+'A2'!E71+'A2'!E48+'A2'!E29</f>
        <v>11963.94865077</v>
      </c>
      <c r="F67" s="423">
        <f>F65+'A2'!F71+'A2'!F48+'A2'!F29</f>
        <v>27139.56591288</v>
      </c>
      <c r="G67" s="423">
        <f>G65+'A2'!G71+'A2'!G48+'A2'!G29</f>
        <v>17300.021465869995</v>
      </c>
      <c r="H67" s="423">
        <f>H65+'A2'!H71+'A2'!H48+'A2'!H29</f>
        <v>1244.2592352799998</v>
      </c>
      <c r="I67" s="423">
        <f>I65+'A2'!I71+'A2'!I48+'A2'!I29</f>
        <v>4716.3087185699987</v>
      </c>
      <c r="J67" s="423">
        <f>J65+'A2'!J71+'A2'!J48+'A2'!J29</f>
        <v>394.43278832999999</v>
      </c>
      <c r="K67" s="423">
        <f>K65+'A2'!K71+'A2'!K48+'A2'!K29</f>
        <v>2234.04700443</v>
      </c>
      <c r="L67" s="423">
        <f>L65+'A2'!L71+'A2'!L48+'A2'!L29+L24</f>
        <v>327674.90372929262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0" sqref="M70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767">
        <v>39336.810648148145</v>
      </c>
      <c r="B2" s="768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April 2012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>
        <f>L12+K12+'A6'!L12+'A5'!M12</f>
        <v>2705.9798212890651</v>
      </c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>
        <f>L13+K13+'A6'!L13+'A5'!M13</f>
        <v>0</v>
      </c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>
        <f>L14+K14+'A6'!L14+'A5'!M14</f>
        <v>2705.9798212890651</v>
      </c>
    </row>
    <row r="15" spans="1:20" s="156" customFormat="1" ht="18" customHeight="1">
      <c r="A15" s="179"/>
      <c r="B15" s="12" t="s">
        <v>332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>
        <f>L15+K15+'A6'!L15+'A5'!M15</f>
        <v>0</v>
      </c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>
        <f>L16+K16+'A6'!L16+'A5'!M16</f>
        <v>0</v>
      </c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>
        <f>L17+K17+'A6'!L17+'A5'!M17</f>
        <v>0</v>
      </c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>
        <f>L18+K18+'A6'!L18+'A5'!M18</f>
        <v>0</v>
      </c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>
        <f>L19+K19+'A6'!L19+'A5'!M19</f>
        <v>0</v>
      </c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>
        <f>L20+K20+'A6'!L20+'A5'!M20</f>
        <v>0</v>
      </c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>
        <f>L21+K21+'A6'!L21+'A5'!M21</f>
        <v>0</v>
      </c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>
        <f>L22+K22+'A6'!L22+'A5'!M22</f>
        <v>0</v>
      </c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>
        <f>L23+K23+'A6'!L23+'A5'!M23</f>
        <v>0</v>
      </c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>
        <f>L24+K24+'A6'!L24+'A5'!M24</f>
        <v>2705.9798212890651</v>
      </c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334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66.046530270000005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66.046530270000005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66.046530270000005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66.046530270000005</v>
      </c>
      <c r="L29" s="396">
        <f>SUM(L30:L31)</f>
        <v>0</v>
      </c>
      <c r="M29" s="259">
        <f>+SUM(L29,K29,'A6'!L29,'A5'!M29)</f>
        <v>1712.4217244900001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66.046530270000005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66.046530270000005</v>
      </c>
      <c r="L31" s="110">
        <v>0</v>
      </c>
      <c r="M31" s="259">
        <f>+SUM(L31,K31,'A6'!L31,'A5'!M31)</f>
        <v>1712.4217244900001</v>
      </c>
    </row>
    <row r="32" spans="1:14" s="156" customFormat="1" ht="18" customHeight="1">
      <c r="A32" s="179"/>
      <c r="B32" s="12" t="s">
        <v>332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919.9589744299999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919.9589744299999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1570.6574254100001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1570.1247902600001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9">
        <f>+SUM(L40,K40,'A6'!L40,'A5'!M40)</f>
        <v>0.53263515000000006</v>
      </c>
    </row>
    <row r="41" spans="1:29" s="156" customFormat="1" ht="18" customHeight="1">
      <c r="A41" s="179"/>
      <c r="B41" s="470" t="s">
        <v>335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9.3934630000000005E-2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9.3934630000000005E-2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9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66.046530270000005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66.046530270000005</v>
      </c>
      <c r="L44" s="396">
        <f>L41+L28</f>
        <v>0</v>
      </c>
      <c r="M44" s="259">
        <f>+SUM(L44,K44,'A6'!L44,'A5'!M44)</f>
        <v>4203.13205896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334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1146.2133648600002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1146.2133648600002</v>
      </c>
    </row>
    <row r="51" spans="1:13" s="156" customFormat="1" ht="18" customHeight="1">
      <c r="A51" s="179"/>
      <c r="B51" s="12" t="s">
        <v>332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1113.7092595300001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9">
        <f>+SUM(L52,K52,'A6'!L52,'A5'!M52)</f>
        <v>5.1241616199999998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1108.5850979100001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2.7065543200000004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20">
        <f>SUM(D56:J56)</f>
        <v>0</v>
      </c>
      <c r="L56" s="110">
        <v>0</v>
      </c>
      <c r="M56" s="259">
        <f>+SUM(L56,K56,'A6'!L56,'A5'!M56)</f>
        <v>2.7065543200000004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1393.45230277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1383.2439638999999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>
        <v>0</v>
      </c>
      <c r="M59" s="259">
        <f>+SUM(L59,K59,'A6'!L59,'A5'!M59)</f>
        <v>10.20833887</v>
      </c>
    </row>
    <row r="60" spans="1:13" s="156" customFormat="1" ht="18" customHeight="1">
      <c r="A60" s="179"/>
      <c r="B60" s="470" t="s">
        <v>335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3.6390706799999997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3.6390706799999997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3659.7205521600004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66.046530270000005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66.046530270000005</v>
      </c>
      <c r="L65" s="403">
        <f t="shared" si="15"/>
        <v>0</v>
      </c>
      <c r="M65" s="403">
        <f>+SUM(L65,K65,'A6'!L65,'A5'!M65)</f>
        <v>7862.8526111200008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1055.4642608900001</v>
      </c>
      <c r="E69" s="403">
        <f>E65+'A3'!E71+'A3'!E48+'A3'!E29</f>
        <v>4240.2389253799993</v>
      </c>
      <c r="F69" s="403">
        <f>F65+'A3'!F71+'A3'!F48+'A3'!F29</f>
        <v>10040.311748579998</v>
      </c>
      <c r="G69" s="403">
        <f>G65+'A3'!G71+'A3'!G48+'A3'!G29</f>
        <v>122.99317620000001</v>
      </c>
      <c r="H69" s="403">
        <f>H65+'A3'!H71+'A3'!H48+'A3'!H29</f>
        <v>270.23414676000004</v>
      </c>
      <c r="I69" s="403">
        <f>I65+'A3'!I71+'A3'!I48+'A3'!I29</f>
        <v>224.64198319000005</v>
      </c>
      <c r="J69" s="403">
        <f>J65+'A3'!J71+'A3'!J48+'A3'!J29</f>
        <v>518.39234540999985</v>
      </c>
      <c r="K69" s="403">
        <f>K65+'A3'!K71+'A3'!K48+'A3'!K29</f>
        <v>16472.27658641</v>
      </c>
      <c r="L69" s="403">
        <f>L65+'A3'!L71+'A3'!L48+'A3'!L29</f>
        <v>1440.9982462850001</v>
      </c>
      <c r="M69" s="403">
        <f>M65+'A3'!M71+'A3'!M48+'A3'!M29+M24</f>
        <v>1444004.3860984647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43" priority="1" stopIfTrue="1">
      <formula>#REF!&lt;&gt;0</formula>
    </cfRule>
    <cfRule type="expression" dxfId="42" priority="2" stopIfTrue="1">
      <formula>$D$2&lt;&gt;0</formula>
    </cfRule>
  </conditionalFormatting>
  <conditionalFormatting sqref="E3:G3 J3:Q3">
    <cfRule type="expression" dxfId="41" priority="3" stopIfTrue="1">
      <formula>#REF!+$D$2&lt;&gt;0</formula>
    </cfRule>
    <cfRule type="expression" dxfId="40" priority="4" stopIfTrue="1">
      <formula>$D$3&lt;&gt;0</formula>
    </cfRule>
  </conditionalFormatting>
  <conditionalFormatting sqref="E4:G4 J4:Q4">
    <cfRule type="expression" dxfId="39" priority="5" stopIfTrue="1">
      <formula>#REF!+$D$2+$D$3&lt;&gt;0</formula>
    </cfRule>
    <cfRule type="expression" dxfId="38" priority="6" stopIfTrue="1">
      <formula>$D$4&lt;&gt;0</formula>
    </cfRule>
  </conditionalFormatting>
  <conditionalFormatting sqref="E5:G7 J5:Q7">
    <cfRule type="expression" dxfId="37" priority="7" stopIfTrue="1">
      <formula>$D$4+$D$3+$D$2+#REF!&lt;&gt;0</formula>
    </cfRule>
    <cfRule type="expression" dxfId="36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B16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/>
      <c r="B4" s="463"/>
    </row>
    <row r="5" spans="1:2" ht="15" customHeight="1">
      <c r="A5" s="462"/>
      <c r="B5" s="463"/>
    </row>
    <row r="6" spans="1:2" ht="15" customHeight="1">
      <c r="A6" s="462"/>
      <c r="B6" s="463"/>
    </row>
    <row r="7" spans="1:2" ht="15" customHeight="1">
      <c r="A7" s="462"/>
      <c r="B7" s="463"/>
    </row>
    <row r="8" spans="1:2" ht="15" customHeight="1">
      <c r="A8" s="462"/>
      <c r="B8" s="463"/>
    </row>
    <row r="9" spans="1:2" ht="15" customHeight="1">
      <c r="A9" s="462"/>
      <c r="B9" s="463"/>
    </row>
    <row r="10" spans="1:2" ht="15" customHeight="1">
      <c r="A10" s="462"/>
      <c r="B10" s="463"/>
    </row>
    <row r="11" spans="1:2" ht="15" customHeight="1">
      <c r="A11" s="462"/>
      <c r="B11" s="463"/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767"/>
      <c r="B2" s="768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April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332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334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332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335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334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332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335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175.36405440000001</v>
      </c>
      <c r="M67" s="404">
        <f>M65+'A4'!M71+'A4'!M48+'A4'!M29</f>
        <v>0</v>
      </c>
      <c r="N67" s="404">
        <f>N65+'A4'!N71+'A4'!N48+'A4'!N29</f>
        <v>118.96014044</v>
      </c>
      <c r="O67" s="404">
        <f>O65+'A4'!O71+'A4'!O48+'A4'!O29</f>
        <v>78.887687130000003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25.073392300000002</v>
      </c>
      <c r="S67" s="404">
        <f>S65+'A4'!S71+'A4'!S48+'A4'!S29</f>
        <v>11.468062459999999</v>
      </c>
      <c r="T67" s="404">
        <f>T65+'A4'!T71+'A4'!T48+'A4'!T29</f>
        <v>0</v>
      </c>
      <c r="U67" s="404">
        <f>U65+'A4'!U71+'A4'!U48+'A4'!U29</f>
        <v>2.2154E-2</v>
      </c>
      <c r="V67" s="404">
        <f>V65+'A4'!V71+'A4'!V48+'A4'!V29</f>
        <v>0.14362480999999999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0.6310020999999999</v>
      </c>
      <c r="Z67" s="404">
        <f>Z65+'A4'!Z71+'A4'!Z48+'A4'!Z29</f>
        <v>6.9308395700000007</v>
      </c>
      <c r="AA67" s="404">
        <f>AA65+'A4'!AA71+'A4'!AA48+'A4'!AA29</f>
        <v>0</v>
      </c>
      <c r="AB67" s="404">
        <f>AB65+'A4'!AB71+'A4'!AB48+'A4'!AB29</f>
        <v>3.336E-3</v>
      </c>
      <c r="AC67" s="404">
        <f>AC65+'A4'!AC71+'A4'!AC48+'A4'!AC29</f>
        <v>384.41309254000009</v>
      </c>
      <c r="AD67" s="404">
        <f>AD65+'A4'!AD71+'A4'!AD48+'A4'!AD29</f>
        <v>242.12470363999998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168.61316791000004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90.400382989999983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50.689490270000007</v>
      </c>
      <c r="AR67" s="404">
        <f>AR65+'A4'!AR71+'A4'!AR48+'A4'!AR29</f>
        <v>1514.6821797499997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35" priority="1" stopIfTrue="1">
      <formula>#REF!+$A$3+#REF!</formula>
    </cfRule>
    <cfRule type="expression" dxfId="34" priority="2" stopIfTrue="1">
      <formula>$A$4&lt;&gt;0</formula>
    </cfRule>
  </conditionalFormatting>
  <conditionalFormatting sqref="B5:C5">
    <cfRule type="expression" dxfId="33" priority="3" stopIfTrue="1">
      <formula>$A$4+#REF!+$A$3+$A$2&lt;&gt;0</formula>
    </cfRule>
    <cfRule type="expression" dxfId="32" priority="4" stopIfTrue="1">
      <formula>$A$5&lt;&gt;0</formula>
    </cfRule>
  </conditionalFormatting>
  <conditionalFormatting sqref="C2">
    <cfRule type="expression" dxfId="31" priority="5" stopIfTrue="1">
      <formula>$A$2&lt;&gt;0</formula>
    </cfRule>
  </conditionalFormatting>
  <conditionalFormatting sqref="B3:C3">
    <cfRule type="expression" dxfId="30" priority="6" stopIfTrue="1">
      <formula>$A$2&lt;&gt;0</formula>
    </cfRule>
    <cfRule type="expression" dxfId="29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showZeros="0" zoomScaleNormal="75" zoomScaleSheetLayoutView="70" workbookViewId="0">
      <pane xSplit="3" ySplit="10" topLeftCell="D35" activePane="bottomRight" state="frozen"/>
      <selection activeCell="J39" sqref="J39"/>
      <selection pane="topRight" activeCell="J39" sqref="J39"/>
      <selection pane="bottomLeft" activeCell="J39" sqref="J39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737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58"/>
      <c r="B2" s="7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59"/>
      <c r="C3" s="75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59"/>
      <c r="C4" s="75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59"/>
      <c r="C6" s="759"/>
      <c r="D6" s="204"/>
      <c r="E6" s="136"/>
      <c r="F6" s="140"/>
      <c r="I6" s="145" t="s">
        <v>738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59"/>
      <c r="C7" s="759"/>
      <c r="D7" s="204"/>
      <c r="E7" s="138"/>
      <c r="F7" s="140"/>
      <c r="I7" s="145" t="s">
        <v>345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59"/>
      <c r="C8" s="75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731" t="s">
        <v>49</v>
      </c>
      <c r="E9" s="731" t="s">
        <v>6</v>
      </c>
      <c r="F9" s="731" t="s">
        <v>36</v>
      </c>
      <c r="G9" s="731" t="s">
        <v>7</v>
      </c>
      <c r="H9" s="731" t="s">
        <v>8</v>
      </c>
      <c r="I9" s="731" t="s">
        <v>9</v>
      </c>
      <c r="J9" s="731" t="s">
        <v>10</v>
      </c>
      <c r="K9" s="731" t="s">
        <v>11</v>
      </c>
      <c r="L9" s="731" t="s">
        <v>715</v>
      </c>
      <c r="M9" s="731" t="s">
        <v>12</v>
      </c>
    </row>
    <row r="10" spans="1:23" s="14" customFormat="1" ht="27.75" customHeight="1">
      <c r="A10" s="23"/>
      <c r="B10" s="24"/>
      <c r="C10" s="24"/>
      <c r="D10" s="731"/>
      <c r="E10" s="731"/>
      <c r="F10" s="731"/>
      <c r="G10" s="731"/>
      <c r="H10" s="731"/>
      <c r="I10" s="731"/>
      <c r="J10" s="731"/>
      <c r="K10" s="731"/>
      <c r="L10" s="731"/>
      <c r="M10" s="731"/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739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740</v>
      </c>
      <c r="C13" s="472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0">SUM(D15:D16)</f>
        <v>0</v>
      </c>
      <c r="E14" s="396">
        <f t="shared" si="0"/>
        <v>0</v>
      </c>
      <c r="F14" s="396">
        <f t="shared" si="0"/>
        <v>0</v>
      </c>
      <c r="G14" s="396">
        <f t="shared" si="0"/>
        <v>0</v>
      </c>
      <c r="H14" s="396">
        <f t="shared" si="0"/>
        <v>0</v>
      </c>
      <c r="I14" s="396">
        <f t="shared" si="0"/>
        <v>0</v>
      </c>
      <c r="J14" s="396">
        <f t="shared" si="0"/>
        <v>0</v>
      </c>
      <c r="K14" s="396">
        <f t="shared" si="0"/>
        <v>0</v>
      </c>
      <c r="L14" s="396">
        <f t="shared" si="0"/>
        <v>0</v>
      </c>
      <c r="M14" s="396">
        <f t="shared" si="0"/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/>
      <c r="E15" s="120"/>
      <c r="F15" s="120"/>
      <c r="G15" s="120"/>
      <c r="H15" s="120"/>
      <c r="I15" s="120"/>
      <c r="J15" s="120"/>
      <c r="K15" s="120"/>
      <c r="L15" s="383"/>
      <c r="M15" s="110">
        <f>SUM(D15:L15)</f>
        <v>0</v>
      </c>
      <c r="N15" s="26"/>
    </row>
    <row r="16" spans="1:23" s="14" customFormat="1" ht="18" customHeight="1">
      <c r="A16" s="30"/>
      <c r="B16" s="31" t="s">
        <v>16</v>
      </c>
      <c r="C16" s="200"/>
      <c r="D16" s="110"/>
      <c r="E16" s="110"/>
      <c r="F16" s="110"/>
      <c r="G16" s="110"/>
      <c r="H16" s="110"/>
      <c r="I16" s="110"/>
      <c r="J16" s="110"/>
      <c r="K16" s="110"/>
      <c r="L16" s="383"/>
      <c r="M16" s="110">
        <f>SUM(D16:L16)</f>
        <v>0</v>
      </c>
      <c r="N16" s="26"/>
      <c r="O16" s="26"/>
    </row>
    <row r="17" spans="1:16" s="14" customFormat="1" ht="18" customHeight="1">
      <c r="A17" s="29"/>
      <c r="B17" s="12" t="s">
        <v>332</v>
      </c>
      <c r="C17" s="200"/>
      <c r="D17" s="396">
        <f t="shared" ref="D17:L17" si="1">SUM(D18:D19)</f>
        <v>0</v>
      </c>
      <c r="E17" s="396">
        <f t="shared" si="1"/>
        <v>0</v>
      </c>
      <c r="F17" s="396">
        <f t="shared" si="1"/>
        <v>0</v>
      </c>
      <c r="G17" s="396">
        <f t="shared" si="1"/>
        <v>0</v>
      </c>
      <c r="H17" s="396">
        <f t="shared" si="1"/>
        <v>0</v>
      </c>
      <c r="I17" s="396">
        <f t="shared" si="1"/>
        <v>0</v>
      </c>
      <c r="J17" s="396">
        <f t="shared" si="1"/>
        <v>0</v>
      </c>
      <c r="K17" s="396">
        <f t="shared" si="1"/>
        <v>0</v>
      </c>
      <c r="L17" s="396">
        <f t="shared" si="1"/>
        <v>0</v>
      </c>
      <c r="M17" s="110">
        <f>SUM(D17:L17)</f>
        <v>0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/>
      <c r="E18" s="120"/>
      <c r="F18" s="120"/>
      <c r="G18" s="120"/>
      <c r="H18" s="120"/>
      <c r="I18" s="120"/>
      <c r="J18" s="120"/>
      <c r="K18" s="120"/>
      <c r="L18" s="383"/>
      <c r="M18" s="110">
        <f>SUM(D18:L18)</f>
        <v>0</v>
      </c>
      <c r="N18" s="26"/>
    </row>
    <row r="19" spans="1:16" s="14" customFormat="1" ht="18" customHeight="1">
      <c r="A19" s="30"/>
      <c r="B19" s="31" t="s">
        <v>16</v>
      </c>
      <c r="C19" s="200"/>
      <c r="D19" s="110"/>
      <c r="E19" s="110"/>
      <c r="F19" s="110"/>
      <c r="G19" s="110"/>
      <c r="H19" s="110"/>
      <c r="I19" s="110"/>
      <c r="J19" s="110"/>
      <c r="K19" s="110"/>
      <c r="L19" s="383"/>
      <c r="M19" s="110">
        <f>SUM(D19:L19)</f>
        <v>0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2">SUM(D21:D22)</f>
        <v>0</v>
      </c>
      <c r="E20" s="396">
        <f t="shared" si="2"/>
        <v>0</v>
      </c>
      <c r="F20" s="396">
        <f t="shared" si="2"/>
        <v>0</v>
      </c>
      <c r="G20" s="396">
        <f t="shared" si="2"/>
        <v>0</v>
      </c>
      <c r="H20" s="396">
        <f t="shared" si="2"/>
        <v>0</v>
      </c>
      <c r="I20" s="396">
        <f t="shared" si="2"/>
        <v>0</v>
      </c>
      <c r="J20" s="396">
        <f t="shared" si="2"/>
        <v>0</v>
      </c>
      <c r="K20" s="396">
        <f t="shared" si="2"/>
        <v>0</v>
      </c>
      <c r="L20" s="396">
        <f t="shared" si="2"/>
        <v>0</v>
      </c>
      <c r="M20" s="396">
        <f t="shared" si="2"/>
        <v>0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383"/>
      <c r="M21" s="110">
        <f t="shared" ref="M21:M26" si="3">SUM(D21:L21)</f>
        <v>0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/>
      <c r="E22" s="110"/>
      <c r="F22" s="110"/>
      <c r="G22" s="110"/>
      <c r="H22" s="110"/>
      <c r="I22" s="110"/>
      <c r="J22" s="110"/>
      <c r="K22" s="110"/>
      <c r="L22" s="383"/>
      <c r="M22" s="110">
        <f t="shared" si="3"/>
        <v>0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383">
        <f t="shared" si="4"/>
        <v>0</v>
      </c>
      <c r="M23" s="110">
        <f t="shared" si="3"/>
        <v>0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/>
      <c r="E24" s="110"/>
      <c r="F24" s="110"/>
      <c r="G24" s="110"/>
      <c r="H24" s="110"/>
      <c r="I24" s="110"/>
      <c r="J24" s="110"/>
      <c r="K24" s="110"/>
      <c r="L24" s="383"/>
      <c r="M24" s="110">
        <f t="shared" si="3"/>
        <v>0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/>
      <c r="E25" s="110"/>
      <c r="F25" s="110"/>
      <c r="G25" s="110"/>
      <c r="H25" s="110"/>
      <c r="I25" s="110"/>
      <c r="J25" s="110"/>
      <c r="K25" s="110"/>
      <c r="L25" s="383"/>
      <c r="M25" s="110">
        <f t="shared" si="3"/>
        <v>0</v>
      </c>
      <c r="N25" s="26"/>
      <c r="P25" s="199"/>
    </row>
    <row r="26" spans="1:16" s="14" customFormat="1" ht="20.25" customHeight="1">
      <c r="A26" s="29"/>
      <c r="B26" s="12" t="s">
        <v>19</v>
      </c>
      <c r="C26" s="12"/>
      <c r="D26" s="396">
        <f t="shared" ref="D26:L26" si="5">D23+D20+D17+D14</f>
        <v>0</v>
      </c>
      <c r="E26" s="396">
        <f t="shared" si="5"/>
        <v>0</v>
      </c>
      <c r="F26" s="396">
        <f t="shared" si="5"/>
        <v>0</v>
      </c>
      <c r="G26" s="396">
        <f t="shared" si="5"/>
        <v>0</v>
      </c>
      <c r="H26" s="396">
        <f t="shared" si="5"/>
        <v>0</v>
      </c>
      <c r="I26" s="396">
        <f t="shared" si="5"/>
        <v>0</v>
      </c>
      <c r="J26" s="396">
        <f t="shared" si="5"/>
        <v>0</v>
      </c>
      <c r="K26" s="396">
        <f t="shared" si="5"/>
        <v>0</v>
      </c>
      <c r="L26" s="396">
        <f t="shared" si="5"/>
        <v>0</v>
      </c>
      <c r="M26" s="110">
        <f t="shared" si="3"/>
        <v>0</v>
      </c>
      <c r="N26" s="26"/>
      <c r="P26" s="199"/>
    </row>
    <row r="27" spans="1:16" s="14" customFormat="1" ht="18" customHeight="1">
      <c r="A27" s="29"/>
      <c r="B27" s="12"/>
      <c r="C27" s="426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26"/>
    </row>
    <row r="28" spans="1:16" s="14" customFormat="1" ht="18" customHeight="1">
      <c r="A28" s="27"/>
      <c r="B28" s="519" t="s">
        <v>741</v>
      </c>
      <c r="C28" s="48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26"/>
    </row>
    <row r="29" spans="1:16" s="14" customFormat="1" ht="18" customHeight="1">
      <c r="A29" s="29"/>
      <c r="B29" s="12" t="s">
        <v>14</v>
      </c>
      <c r="C29" s="200"/>
      <c r="D29" s="396">
        <f t="shared" ref="D29:M29" si="6">SUM(D30:D31)</f>
        <v>406.78787988281255</v>
      </c>
      <c r="E29" s="396">
        <f t="shared" si="6"/>
        <v>2317.5</v>
      </c>
      <c r="F29" s="396">
        <f t="shared" si="6"/>
        <v>184.293826171875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0</v>
      </c>
      <c r="M29" s="396">
        <f t="shared" si="6"/>
        <v>2908.5817060546879</v>
      </c>
      <c r="N29" s="26"/>
    </row>
    <row r="30" spans="1:16" s="14" customFormat="1" ht="18" customHeight="1">
      <c r="A30" s="30"/>
      <c r="B30" s="31" t="s">
        <v>15</v>
      </c>
      <c r="C30" s="200"/>
      <c r="D30" s="120">
        <v>38.771332519531249</v>
      </c>
      <c r="E30" s="120"/>
      <c r="F30" s="120"/>
      <c r="G30" s="120"/>
      <c r="H30" s="120"/>
      <c r="I30" s="120"/>
      <c r="J30" s="120"/>
      <c r="K30" s="120"/>
      <c r="L30" s="383"/>
      <c r="M30" s="110">
        <f>SUM(D30:L30)</f>
        <v>38.771332519531249</v>
      </c>
      <c r="N30" s="26"/>
    </row>
    <row r="31" spans="1:16" s="14" customFormat="1" ht="18" customHeight="1">
      <c r="A31" s="30"/>
      <c r="B31" s="31" t="s">
        <v>16</v>
      </c>
      <c r="C31" s="200"/>
      <c r="D31" s="110">
        <v>368.01654736328129</v>
      </c>
      <c r="E31" s="110">
        <v>2317.5</v>
      </c>
      <c r="F31" s="110">
        <v>184.293826171875</v>
      </c>
      <c r="G31" s="110"/>
      <c r="H31" s="110"/>
      <c r="I31" s="110"/>
      <c r="J31" s="110"/>
      <c r="K31" s="110"/>
      <c r="L31" s="383"/>
      <c r="M31" s="110">
        <f>SUM(D31:L31)</f>
        <v>2869.8103735351565</v>
      </c>
      <c r="N31" s="26"/>
    </row>
    <row r="32" spans="1:16" s="14" customFormat="1" ht="18" customHeight="1">
      <c r="A32" s="29"/>
      <c r="B32" s="12" t="s">
        <v>332</v>
      </c>
      <c r="C32" s="200"/>
      <c r="D32" s="396">
        <f t="shared" ref="D32:L32" si="7">SUM(D33:D34)</f>
        <v>20.370125000000002</v>
      </c>
      <c r="E32" s="396">
        <f t="shared" si="7"/>
        <v>0</v>
      </c>
      <c r="F32" s="396">
        <f t="shared" si="7"/>
        <v>0</v>
      </c>
      <c r="G32" s="396">
        <f t="shared" si="7"/>
        <v>0</v>
      </c>
      <c r="H32" s="396">
        <f t="shared" si="7"/>
        <v>0</v>
      </c>
      <c r="I32" s="396">
        <f t="shared" si="7"/>
        <v>0</v>
      </c>
      <c r="J32" s="396">
        <f t="shared" si="7"/>
        <v>0</v>
      </c>
      <c r="K32" s="396">
        <f t="shared" si="7"/>
        <v>0</v>
      </c>
      <c r="L32" s="396">
        <f t="shared" si="7"/>
        <v>0</v>
      </c>
      <c r="M32" s="110">
        <f>SUM(D32:L32)</f>
        <v>20.370125000000002</v>
      </c>
      <c r="N32" s="26"/>
    </row>
    <row r="33" spans="1:22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383"/>
      <c r="M33" s="110">
        <f>SUM(D33:L33)</f>
        <v>0</v>
      </c>
      <c r="N33" s="26"/>
    </row>
    <row r="34" spans="1:22" s="14" customFormat="1" ht="18" customHeight="1">
      <c r="A34" s="30"/>
      <c r="B34" s="31" t="s">
        <v>16</v>
      </c>
      <c r="C34" s="200"/>
      <c r="D34" s="110">
        <v>20.370125000000002</v>
      </c>
      <c r="E34" s="110"/>
      <c r="F34" s="110"/>
      <c r="G34" s="110"/>
      <c r="H34" s="110"/>
      <c r="I34" s="110"/>
      <c r="J34" s="110"/>
      <c r="K34" s="110"/>
      <c r="L34" s="383"/>
      <c r="M34" s="110">
        <f>SUM(D34:L34)</f>
        <v>20.370125000000002</v>
      </c>
      <c r="N34" s="26"/>
    </row>
    <row r="35" spans="1:22" s="14" customFormat="1" ht="18" customHeight="1">
      <c r="A35" s="30"/>
      <c r="B35" s="12" t="s">
        <v>17</v>
      </c>
      <c r="C35" s="200"/>
      <c r="D35" s="396">
        <f t="shared" ref="D35:M35" si="8">SUM(D36:D37)</f>
        <v>0</v>
      </c>
      <c r="E35" s="396">
        <f t="shared" si="8"/>
        <v>0</v>
      </c>
      <c r="F35" s="396">
        <f t="shared" si="8"/>
        <v>0</v>
      </c>
      <c r="G35" s="396">
        <f t="shared" si="8"/>
        <v>0</v>
      </c>
      <c r="H35" s="396">
        <f t="shared" si="8"/>
        <v>0</v>
      </c>
      <c r="I35" s="396">
        <f t="shared" si="8"/>
        <v>0</v>
      </c>
      <c r="J35" s="396">
        <f t="shared" si="8"/>
        <v>0</v>
      </c>
      <c r="K35" s="396">
        <f t="shared" si="8"/>
        <v>0</v>
      </c>
      <c r="L35" s="396">
        <f t="shared" si="8"/>
        <v>0</v>
      </c>
      <c r="M35" s="396">
        <f t="shared" si="8"/>
        <v>0</v>
      </c>
      <c r="N35" s="26"/>
    </row>
    <row r="36" spans="1:22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383"/>
      <c r="M36" s="110">
        <f t="shared" ref="M36:M41" si="9">SUM(D36:L36)</f>
        <v>0</v>
      </c>
      <c r="N36" s="26"/>
    </row>
    <row r="37" spans="1:22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383"/>
      <c r="M37" s="110">
        <f t="shared" si="9"/>
        <v>0</v>
      </c>
      <c r="N37" s="26"/>
    </row>
    <row r="38" spans="1:22" s="14" customFormat="1" ht="18" customHeight="1">
      <c r="A38" s="30"/>
      <c r="B38" s="12" t="s">
        <v>18</v>
      </c>
      <c r="C38" s="200"/>
      <c r="D38" s="110">
        <f t="shared" ref="D38:L38" si="10">SUM(D39:D40)</f>
        <v>0</v>
      </c>
      <c r="E38" s="110">
        <f t="shared" si="10"/>
        <v>0</v>
      </c>
      <c r="F38" s="110">
        <f t="shared" si="10"/>
        <v>0</v>
      </c>
      <c r="G38" s="110">
        <f t="shared" si="10"/>
        <v>0</v>
      </c>
      <c r="H38" s="110">
        <f t="shared" si="10"/>
        <v>0</v>
      </c>
      <c r="I38" s="110">
        <f t="shared" si="10"/>
        <v>0</v>
      </c>
      <c r="J38" s="110">
        <f t="shared" si="10"/>
        <v>0</v>
      </c>
      <c r="K38" s="110">
        <f t="shared" si="10"/>
        <v>0</v>
      </c>
      <c r="L38" s="383">
        <f t="shared" si="10"/>
        <v>0</v>
      </c>
      <c r="M38" s="110">
        <f t="shared" si="9"/>
        <v>0</v>
      </c>
      <c r="N38" s="26"/>
    </row>
    <row r="39" spans="1:22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383"/>
      <c r="M39" s="110">
        <f t="shared" si="9"/>
        <v>0</v>
      </c>
      <c r="N39" s="26"/>
    </row>
    <row r="40" spans="1:22" s="14" customFormat="1" ht="18" customHeight="1">
      <c r="A40" s="30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 t="shared" si="9"/>
        <v>0</v>
      </c>
      <c r="N40" s="26"/>
    </row>
    <row r="41" spans="1:22" s="14" customFormat="1" ht="18" customHeight="1">
      <c r="A41" s="34"/>
      <c r="B41" s="35" t="s">
        <v>19</v>
      </c>
      <c r="C41" s="202"/>
      <c r="D41" s="123">
        <f t="shared" ref="D41:L41" si="11">D38+D35+D32+D29</f>
        <v>427.15800488281252</v>
      </c>
      <c r="E41" s="123">
        <f t="shared" si="11"/>
        <v>2317.5</v>
      </c>
      <c r="F41" s="123">
        <f t="shared" si="11"/>
        <v>184.293826171875</v>
      </c>
      <c r="G41" s="123">
        <f t="shared" si="11"/>
        <v>0</v>
      </c>
      <c r="H41" s="123">
        <f t="shared" si="11"/>
        <v>0</v>
      </c>
      <c r="I41" s="123">
        <f t="shared" si="11"/>
        <v>0</v>
      </c>
      <c r="J41" s="123">
        <f t="shared" si="11"/>
        <v>0</v>
      </c>
      <c r="K41" s="123">
        <f t="shared" si="11"/>
        <v>0</v>
      </c>
      <c r="L41" s="123">
        <f t="shared" si="11"/>
        <v>0</v>
      </c>
      <c r="M41" s="384">
        <f t="shared" si="9"/>
        <v>2928.9518310546878</v>
      </c>
      <c r="N41" s="26"/>
    </row>
    <row r="42" spans="1:22" s="14" customFormat="1" ht="15">
      <c r="A42" s="12" t="s">
        <v>742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743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conditionalFormatting sqref="F3 J3:Q3">
    <cfRule type="expression" dxfId="28" priority="1" stopIfTrue="1">
      <formula>$E$3&lt;&gt;0</formula>
    </cfRule>
  </conditionalFormatting>
  <conditionalFormatting sqref="F4 J4:Q4">
    <cfRule type="expression" dxfId="27" priority="2" stopIfTrue="1">
      <formula>$E$3&lt;&gt;0</formula>
    </cfRule>
    <cfRule type="expression" dxfId="26" priority="3" stopIfTrue="1">
      <formula>$E$4&lt;&gt;0</formula>
    </cfRule>
  </conditionalFormatting>
  <conditionalFormatting sqref="F6 J6:Q6">
    <cfRule type="expression" dxfId="25" priority="4" stopIfTrue="1">
      <formula>$E$3+$E$4&lt;&gt;0</formula>
    </cfRule>
    <cfRule type="expression" dxfId="24" priority="5" stopIfTrue="1">
      <formula>$E$6&lt;&gt;0</formula>
    </cfRule>
  </conditionalFormatting>
  <conditionalFormatting sqref="F7 J7:Q7">
    <cfRule type="expression" dxfId="23" priority="6" stopIfTrue="1">
      <formula>$E$6+$E$4+$E$3&lt;&gt;0</formula>
    </cfRule>
    <cfRule type="expression" dxfId="2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25" activePane="bottomRight" state="frozen"/>
      <selection activeCell="J39" sqref="J39"/>
      <selection pane="topRight" activeCell="J39" sqref="J39"/>
      <selection pane="bottomLeft" activeCell="J39" sqref="J39"/>
      <selection pane="bottomRight" activeCell="G27" sqref="G27"/>
    </sheetView>
  </sheetViews>
  <sheetFormatPr defaultRowHeight="12.75" zeroHeight="1"/>
  <cols>
    <col min="1" max="1" width="1.7109375" style="527" customWidth="1"/>
    <col min="2" max="2" width="1.7109375" style="604" customWidth="1"/>
    <col min="3" max="3" width="50.7109375" style="604" customWidth="1"/>
    <col min="4" max="8" width="16.7109375" style="605" customWidth="1"/>
    <col min="9" max="10" width="17.7109375" style="605" customWidth="1"/>
    <col min="11" max="11" width="16.7109375" style="605" customWidth="1"/>
    <col min="12" max="12" width="16.7109375" style="606" customWidth="1"/>
    <col min="13" max="13" width="1.7109375" style="605" customWidth="1"/>
    <col min="14" max="14" width="1.7109375" style="607" customWidth="1"/>
    <col min="15" max="16384" width="9.140625" style="527"/>
  </cols>
  <sheetData>
    <row r="1" spans="1:16" s="520" customFormat="1" ht="20.100000000000001" customHeight="1">
      <c r="B1" s="521" t="s">
        <v>744</v>
      </c>
      <c r="C1" s="522"/>
      <c r="D1" s="523"/>
      <c r="E1" s="523"/>
      <c r="F1" s="523"/>
      <c r="G1" s="523"/>
      <c r="H1" s="523"/>
      <c r="I1" s="523"/>
      <c r="J1" s="523"/>
      <c r="K1" s="523"/>
      <c r="L1" s="524"/>
      <c r="M1" s="523"/>
      <c r="N1" s="525"/>
    </row>
    <row r="2" spans="1:16" s="520" customFormat="1" ht="20.100000000000001" customHeight="1">
      <c r="B2" s="741" t="s">
        <v>745</v>
      </c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526"/>
    </row>
    <row r="3" spans="1:16" s="520" customFormat="1" ht="20.100000000000001" customHeight="1">
      <c r="B3" s="741" t="s">
        <v>746</v>
      </c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526"/>
    </row>
    <row r="4" spans="1:16" s="520" customFormat="1" ht="20.100000000000001" customHeight="1">
      <c r="B4" s="741" t="s">
        <v>345</v>
      </c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526"/>
    </row>
    <row r="5" spans="1:16" s="520" customFormat="1" ht="20.100000000000001" customHeight="1">
      <c r="B5" s="741" t="s">
        <v>3</v>
      </c>
      <c r="C5" s="741"/>
      <c r="D5" s="741"/>
      <c r="E5" s="741"/>
      <c r="F5" s="741"/>
      <c r="G5" s="741"/>
      <c r="H5" s="741"/>
      <c r="I5" s="741"/>
      <c r="J5" s="741"/>
      <c r="K5" s="741"/>
      <c r="L5" s="741"/>
      <c r="M5" s="741"/>
      <c r="N5" s="526"/>
    </row>
    <row r="6" spans="1:16" ht="47.25" customHeight="1">
      <c r="B6" s="528"/>
      <c r="C6" s="529"/>
      <c r="D6" s="743" t="s">
        <v>747</v>
      </c>
      <c r="E6" s="744"/>
      <c r="F6" s="744"/>
      <c r="G6" s="744"/>
      <c r="H6" s="744"/>
      <c r="I6" s="744"/>
      <c r="J6" s="744"/>
      <c r="K6" s="744"/>
      <c r="L6" s="744"/>
      <c r="M6" s="744"/>
      <c r="N6" s="530"/>
    </row>
    <row r="7" spans="1:16" s="531" customFormat="1" ht="50.1" customHeight="1">
      <c r="B7" s="532"/>
      <c r="C7" s="533"/>
      <c r="D7" s="775" t="s">
        <v>748</v>
      </c>
      <c r="E7" s="776"/>
      <c r="F7" s="777" t="s">
        <v>749</v>
      </c>
      <c r="G7" s="778"/>
      <c r="H7" s="778"/>
      <c r="I7" s="778"/>
      <c r="J7" s="778"/>
      <c r="K7" s="769" t="s">
        <v>750</v>
      </c>
      <c r="L7" s="780" t="s">
        <v>751</v>
      </c>
      <c r="M7" s="781"/>
      <c r="N7" s="535"/>
      <c r="O7" s="536"/>
      <c r="P7" s="536"/>
    </row>
    <row r="8" spans="1:16" s="537" customFormat="1" ht="30" customHeight="1">
      <c r="B8" s="538"/>
      <c r="C8" s="539" t="s">
        <v>4</v>
      </c>
      <c r="D8" s="786" t="s">
        <v>723</v>
      </c>
      <c r="E8" s="769" t="s">
        <v>752</v>
      </c>
      <c r="F8" s="771" t="s">
        <v>723</v>
      </c>
      <c r="G8" s="772"/>
      <c r="H8" s="771" t="s">
        <v>752</v>
      </c>
      <c r="I8" s="773"/>
      <c r="J8" s="773"/>
      <c r="K8" s="779"/>
      <c r="L8" s="782"/>
      <c r="M8" s="783"/>
      <c r="N8" s="541"/>
      <c r="O8" s="536"/>
    </row>
    <row r="9" spans="1:16" s="542" customFormat="1" ht="59.25" customHeight="1">
      <c r="B9" s="543"/>
      <c r="C9" s="544"/>
      <c r="D9" s="787"/>
      <c r="E9" s="770"/>
      <c r="F9" s="545" t="s">
        <v>753</v>
      </c>
      <c r="G9" s="545" t="s">
        <v>715</v>
      </c>
      <c r="H9" s="534" t="s">
        <v>754</v>
      </c>
      <c r="I9" s="534" t="s">
        <v>755</v>
      </c>
      <c r="J9" s="546" t="s">
        <v>715</v>
      </c>
      <c r="K9" s="770"/>
      <c r="L9" s="784"/>
      <c r="M9" s="785"/>
      <c r="N9" s="547"/>
      <c r="O9" s="548"/>
      <c r="P9" s="548"/>
    </row>
    <row r="10" spans="1:16" s="542" customFormat="1" ht="23.25" hidden="1" customHeight="1">
      <c r="B10" s="549"/>
      <c r="C10" s="550"/>
      <c r="D10" s="551" t="s">
        <v>756</v>
      </c>
      <c r="E10" s="551" t="s">
        <v>757</v>
      </c>
      <c r="F10" s="551" t="s">
        <v>758</v>
      </c>
      <c r="G10" s="551" t="s">
        <v>759</v>
      </c>
      <c r="H10" s="551" t="s">
        <v>760</v>
      </c>
      <c r="I10" s="551" t="s">
        <v>761</v>
      </c>
      <c r="J10" s="551" t="s">
        <v>762</v>
      </c>
      <c r="K10" s="551" t="s">
        <v>763</v>
      </c>
      <c r="L10" s="551" t="s">
        <v>764</v>
      </c>
      <c r="M10" s="540"/>
      <c r="N10" s="547"/>
      <c r="O10" s="548"/>
      <c r="P10" s="548"/>
    </row>
    <row r="11" spans="1:16" ht="30" customHeight="1">
      <c r="A11" s="552"/>
      <c r="B11" s="553"/>
      <c r="C11" s="554" t="s">
        <v>273</v>
      </c>
      <c r="D11" s="555"/>
      <c r="E11" s="555"/>
      <c r="F11" s="555"/>
      <c r="G11" s="555"/>
      <c r="H11" s="555"/>
      <c r="I11" s="555"/>
      <c r="J11" s="555"/>
      <c r="K11" s="555"/>
      <c r="L11" s="556"/>
      <c r="M11" s="557"/>
      <c r="N11" s="558"/>
      <c r="O11" s="548"/>
      <c r="P11" s="548"/>
    </row>
    <row r="12" spans="1:16" ht="15">
      <c r="A12" s="559"/>
      <c r="B12" s="553"/>
      <c r="C12" s="554" t="s">
        <v>334</v>
      </c>
      <c r="D12" s="560">
        <f t="shared" ref="D12:K12" si="0">D13+D16+D17</f>
        <v>34232.394340695049</v>
      </c>
      <c r="E12" s="560">
        <f t="shared" si="0"/>
        <v>13015.917638919969</v>
      </c>
      <c r="F12" s="560">
        <f t="shared" si="0"/>
        <v>35900.693276105056</v>
      </c>
      <c r="G12" s="560">
        <f t="shared" si="0"/>
        <v>260853.01248636455</v>
      </c>
      <c r="H12" s="560">
        <f t="shared" si="0"/>
        <v>18821.590401829999</v>
      </c>
      <c r="I12" s="560">
        <f t="shared" si="0"/>
        <v>37895.355027555044</v>
      </c>
      <c r="J12" s="560">
        <f t="shared" si="0"/>
        <v>0</v>
      </c>
      <c r="K12" s="560">
        <f t="shared" si="0"/>
        <v>212085.26558076913</v>
      </c>
      <c r="L12" s="561">
        <f t="shared" ref="L12:L21" si="1">+SUM(D12:K12)</f>
        <v>612804.22875223879</v>
      </c>
      <c r="M12" s="557"/>
      <c r="N12" s="558"/>
      <c r="O12" s="548"/>
      <c r="P12" s="548"/>
    </row>
    <row r="13" spans="1:16" ht="17.100000000000001" customHeight="1">
      <c r="B13" s="553"/>
      <c r="C13" s="562" t="s">
        <v>14</v>
      </c>
      <c r="D13" s="563">
        <f t="shared" ref="D13:K13" si="2">D15+D14</f>
        <v>24681.538140555025</v>
      </c>
      <c r="E13" s="563">
        <f t="shared" si="2"/>
        <v>12317.697104979969</v>
      </c>
      <c r="F13" s="563">
        <f t="shared" si="2"/>
        <v>16328.402142420033</v>
      </c>
      <c r="G13" s="563">
        <f t="shared" si="2"/>
        <v>192755.76426171971</v>
      </c>
      <c r="H13" s="563">
        <f t="shared" si="2"/>
        <v>8648.8007579999958</v>
      </c>
      <c r="I13" s="563">
        <f t="shared" si="2"/>
        <v>27905.552646560049</v>
      </c>
      <c r="J13" s="563">
        <f t="shared" si="2"/>
        <v>0</v>
      </c>
      <c r="K13" s="563">
        <f t="shared" si="2"/>
        <v>48301.746949265027</v>
      </c>
      <c r="L13" s="564">
        <f t="shared" si="1"/>
        <v>330939.50200349983</v>
      </c>
      <c r="M13" s="557"/>
      <c r="N13" s="558"/>
      <c r="O13" s="559"/>
      <c r="P13" s="559"/>
    </row>
    <row r="14" spans="1:16" s="536" customFormat="1" ht="17.100000000000001" customHeight="1">
      <c r="B14" s="565"/>
      <c r="C14" s="566" t="s">
        <v>765</v>
      </c>
      <c r="D14" s="563">
        <f>C_out!C2</f>
        <v>539.79726493500027</v>
      </c>
      <c r="E14" s="563">
        <f>C_out!D2</f>
        <v>12317.697104979969</v>
      </c>
      <c r="F14" s="563">
        <f>C_out!E2</f>
        <v>1141.299876959999</v>
      </c>
      <c r="G14" s="563">
        <f>C_out!F2</f>
        <v>149873.5707489347</v>
      </c>
      <c r="H14" s="563">
        <f>C_out!G2</f>
        <v>772.40114653000012</v>
      </c>
      <c r="I14" s="563">
        <f>C_out!H2</f>
        <v>4454.6736617250044</v>
      </c>
      <c r="J14" s="563">
        <f>C_out!I2</f>
        <v>0</v>
      </c>
      <c r="K14" s="563">
        <f>C_out!J2</f>
        <v>31401.366818520029</v>
      </c>
      <c r="L14" s="567">
        <f t="shared" si="1"/>
        <v>200500.80662258473</v>
      </c>
      <c r="M14" s="557"/>
      <c r="N14" s="558"/>
      <c r="O14" s="559"/>
      <c r="P14" s="559"/>
    </row>
    <row r="15" spans="1:16" s="536" customFormat="1" ht="17.100000000000001" customHeight="1">
      <c r="B15" s="565"/>
      <c r="C15" s="566" t="s">
        <v>766</v>
      </c>
      <c r="D15" s="563">
        <f>C_out!C3</f>
        <v>24141.740875620024</v>
      </c>
      <c r="E15" s="563">
        <f>C_out!D3</f>
        <v>0</v>
      </c>
      <c r="F15" s="563">
        <f>C_out!E3</f>
        <v>15187.102265460035</v>
      </c>
      <c r="G15" s="563">
        <f>C_out!F3</f>
        <v>42882.193512785001</v>
      </c>
      <c r="H15" s="563">
        <f>C_out!G3</f>
        <v>7876.3996114699949</v>
      </c>
      <c r="I15" s="563">
        <f>C_out!H3</f>
        <v>23450.878984835043</v>
      </c>
      <c r="J15" s="563">
        <f>C_out!I3</f>
        <v>0</v>
      </c>
      <c r="K15" s="563">
        <f>C_out!J3</f>
        <v>16900.380130745001</v>
      </c>
      <c r="L15" s="567">
        <f t="shared" si="1"/>
        <v>130438.6953809151</v>
      </c>
      <c r="M15" s="557"/>
      <c r="N15" s="558"/>
    </row>
    <row r="16" spans="1:16" s="536" customFormat="1" ht="17.100000000000001" customHeight="1">
      <c r="B16" s="568"/>
      <c r="C16" s="569" t="s">
        <v>17</v>
      </c>
      <c r="D16" s="563">
        <f>C_out!C4</f>
        <v>9550.8562001400223</v>
      </c>
      <c r="E16" s="563">
        <f>C_out!D4</f>
        <v>698.22053393999988</v>
      </c>
      <c r="F16" s="563">
        <f>C_out!E4</f>
        <v>19572.291133685019</v>
      </c>
      <c r="G16" s="563">
        <f>C_out!F4</f>
        <v>68050.325778214843</v>
      </c>
      <c r="H16" s="563">
        <f>C_out!G4</f>
        <v>10172.789643830005</v>
      </c>
      <c r="I16" s="563">
        <f>C_out!H4</f>
        <v>9989.8023809949973</v>
      </c>
      <c r="J16" s="563">
        <f>C_out!I4</f>
        <v>0</v>
      </c>
      <c r="K16" s="563">
        <f>C_out!J4</f>
        <v>152481.84836664912</v>
      </c>
      <c r="L16" s="567">
        <f t="shared" si="1"/>
        <v>270516.13403745403</v>
      </c>
      <c r="M16" s="557"/>
      <c r="N16" s="558"/>
    </row>
    <row r="17" spans="2:16" s="548" customFormat="1" ht="17.100000000000001" customHeight="1">
      <c r="B17" s="568"/>
      <c r="C17" s="569" t="s">
        <v>18</v>
      </c>
      <c r="D17" s="563">
        <f>C_out!C5</f>
        <v>0</v>
      </c>
      <c r="E17" s="563">
        <f>C_out!D5</f>
        <v>0</v>
      </c>
      <c r="F17" s="563">
        <f>C_out!E5</f>
        <v>0</v>
      </c>
      <c r="G17" s="563">
        <f>C_out!F5</f>
        <v>46.922446429999994</v>
      </c>
      <c r="H17" s="563">
        <f>C_out!G5</f>
        <v>0</v>
      </c>
      <c r="I17" s="563">
        <f>C_out!H5</f>
        <v>0</v>
      </c>
      <c r="J17" s="563">
        <f>C_out!I5</f>
        <v>0</v>
      </c>
      <c r="K17" s="563">
        <f>C_out!J5</f>
        <v>11301.670264854998</v>
      </c>
      <c r="L17" s="567">
        <f t="shared" si="1"/>
        <v>11348.592711284999</v>
      </c>
      <c r="M17" s="557"/>
      <c r="N17" s="558"/>
    </row>
    <row r="18" spans="2:16" s="575" customFormat="1" ht="17.100000000000001" customHeight="1">
      <c r="B18" s="570"/>
      <c r="C18" s="571" t="s">
        <v>335</v>
      </c>
      <c r="D18" s="572">
        <f t="shared" ref="D18:K18" si="3">D19+D20</f>
        <v>0</v>
      </c>
      <c r="E18" s="572">
        <f t="shared" si="3"/>
        <v>0</v>
      </c>
      <c r="F18" s="572">
        <f t="shared" si="3"/>
        <v>0</v>
      </c>
      <c r="G18" s="572">
        <f t="shared" si="3"/>
        <v>0</v>
      </c>
      <c r="H18" s="572">
        <f t="shared" si="3"/>
        <v>0</v>
      </c>
      <c r="I18" s="560">
        <f t="shared" si="3"/>
        <v>153245.50128321</v>
      </c>
      <c r="J18" s="572">
        <f t="shared" si="3"/>
        <v>0</v>
      </c>
      <c r="K18" s="572">
        <f t="shared" si="3"/>
        <v>0</v>
      </c>
      <c r="L18" s="561">
        <f t="shared" si="1"/>
        <v>153245.50128321</v>
      </c>
      <c r="M18" s="573"/>
      <c r="N18" s="574"/>
    </row>
    <row r="19" spans="2:16" s="575" customFormat="1" ht="17.100000000000001" customHeight="1">
      <c r="B19" s="570"/>
      <c r="C19" s="566" t="s">
        <v>765</v>
      </c>
      <c r="D19" s="576">
        <f>C_out!C6</f>
        <v>0</v>
      </c>
      <c r="E19" s="576"/>
      <c r="F19" s="576"/>
      <c r="G19" s="576"/>
      <c r="H19" s="576"/>
      <c r="I19" s="563">
        <f>C_out!K6</f>
        <v>153245.04895157</v>
      </c>
      <c r="J19" s="576"/>
      <c r="K19" s="576"/>
      <c r="L19" s="567">
        <f t="shared" si="1"/>
        <v>153245.04895157</v>
      </c>
      <c r="M19" s="573"/>
      <c r="N19" s="574"/>
    </row>
    <row r="20" spans="2:16" s="575" customFormat="1" ht="17.100000000000001" customHeight="1">
      <c r="B20" s="577"/>
      <c r="C20" s="566" t="s">
        <v>766</v>
      </c>
      <c r="D20" s="576"/>
      <c r="E20" s="576"/>
      <c r="F20" s="576"/>
      <c r="G20" s="576"/>
      <c r="H20" s="576"/>
      <c r="I20" s="563">
        <f>C_out!L6</f>
        <v>0.45233164000000003</v>
      </c>
      <c r="J20" s="576"/>
      <c r="K20" s="576"/>
      <c r="L20" s="567">
        <f t="shared" si="1"/>
        <v>0.45233164000000003</v>
      </c>
      <c r="M20" s="573"/>
      <c r="N20" s="574"/>
    </row>
    <row r="21" spans="2:16" s="548" customFormat="1" ht="15.75">
      <c r="B21" s="565"/>
      <c r="C21" s="578" t="s">
        <v>767</v>
      </c>
      <c r="D21" s="579">
        <f t="shared" ref="D21:K21" si="4">D18+D12</f>
        <v>34232.394340695049</v>
      </c>
      <c r="E21" s="579">
        <f t="shared" si="4"/>
        <v>13015.917638919969</v>
      </c>
      <c r="F21" s="579">
        <f t="shared" si="4"/>
        <v>35900.693276105056</v>
      </c>
      <c r="G21" s="579">
        <f t="shared" si="4"/>
        <v>260853.01248636455</v>
      </c>
      <c r="H21" s="579">
        <f t="shared" si="4"/>
        <v>18821.590401829999</v>
      </c>
      <c r="I21" s="579">
        <f t="shared" si="4"/>
        <v>191140.85631076506</v>
      </c>
      <c r="J21" s="579">
        <f t="shared" si="4"/>
        <v>0</v>
      </c>
      <c r="K21" s="579">
        <f t="shared" si="4"/>
        <v>212085.26558076913</v>
      </c>
      <c r="L21" s="580">
        <f t="shared" si="1"/>
        <v>766049.7300354488</v>
      </c>
      <c r="M21" s="557"/>
      <c r="N21" s="558"/>
    </row>
    <row r="22" spans="2:16" s="559" customFormat="1" ht="30" customHeight="1">
      <c r="B22" s="553"/>
      <c r="C22" s="581" t="s">
        <v>768</v>
      </c>
      <c r="D22" s="582"/>
      <c r="E22" s="582"/>
      <c r="F22" s="582"/>
      <c r="G22" s="582"/>
      <c r="H22" s="582"/>
      <c r="I22" s="582"/>
      <c r="J22" s="582"/>
      <c r="K22" s="582"/>
      <c r="L22" s="556"/>
      <c r="M22" s="557"/>
      <c r="N22" s="558"/>
      <c r="O22" s="548"/>
      <c r="P22" s="548"/>
    </row>
    <row r="23" spans="2:16" s="559" customFormat="1" ht="15">
      <c r="B23" s="553"/>
      <c r="C23" s="554" t="s">
        <v>334</v>
      </c>
      <c r="D23" s="560">
        <f t="shared" ref="D23:K23" si="5">D24+D27+D28</f>
        <v>830.46015637999994</v>
      </c>
      <c r="E23" s="560">
        <f t="shared" si="5"/>
        <v>0</v>
      </c>
      <c r="F23" s="560">
        <f t="shared" si="5"/>
        <v>380.59726307500011</v>
      </c>
      <c r="G23" s="560">
        <f t="shared" si="5"/>
        <v>5774.8384424650012</v>
      </c>
      <c r="H23" s="560">
        <f t="shared" si="5"/>
        <v>37.886938200000003</v>
      </c>
      <c r="I23" s="560">
        <f t="shared" si="5"/>
        <v>403.19487490999995</v>
      </c>
      <c r="J23" s="560">
        <f t="shared" si="5"/>
        <v>0</v>
      </c>
      <c r="K23" s="560">
        <f t="shared" si="5"/>
        <v>4302.4837284599998</v>
      </c>
      <c r="L23" s="561">
        <f t="shared" ref="L23:L32" si="6">+SUM(D23:K23)</f>
        <v>11729.461403490001</v>
      </c>
      <c r="M23" s="557"/>
      <c r="N23" s="558"/>
      <c r="O23" s="548"/>
      <c r="P23" s="548"/>
    </row>
    <row r="24" spans="2:16" s="559" customFormat="1" ht="17.100000000000001" customHeight="1">
      <c r="B24" s="553"/>
      <c r="C24" s="578" t="s">
        <v>14</v>
      </c>
      <c r="D24" s="563">
        <f t="shared" ref="D24:K24" si="7">D25+D26</f>
        <v>698.03793853999991</v>
      </c>
      <c r="E24" s="563">
        <f t="shared" si="7"/>
        <v>0</v>
      </c>
      <c r="F24" s="563">
        <f t="shared" si="7"/>
        <v>142.49473909000002</v>
      </c>
      <c r="G24" s="563">
        <f t="shared" si="7"/>
        <v>2838.0826301300021</v>
      </c>
      <c r="H24" s="563">
        <f t="shared" si="7"/>
        <v>37.886938200000003</v>
      </c>
      <c r="I24" s="563">
        <f t="shared" si="7"/>
        <v>303.58033258499995</v>
      </c>
      <c r="J24" s="563">
        <f t="shared" si="7"/>
        <v>0</v>
      </c>
      <c r="K24" s="563">
        <f t="shared" si="7"/>
        <v>437.02629233999988</v>
      </c>
      <c r="L24" s="564">
        <f t="shared" si="6"/>
        <v>4457.1088708850011</v>
      </c>
      <c r="M24" s="557"/>
      <c r="N24" s="558"/>
    </row>
    <row r="25" spans="2:16" s="536" customFormat="1" ht="17.100000000000001" customHeight="1">
      <c r="B25" s="565"/>
      <c r="C25" s="566" t="s">
        <v>765</v>
      </c>
      <c r="D25" s="563">
        <f>C_out!C7</f>
        <v>8.010673950000001</v>
      </c>
      <c r="E25" s="563">
        <f>C_out!D7</f>
        <v>0</v>
      </c>
      <c r="F25" s="563">
        <f>C_out!E7</f>
        <v>4.6710270400000002</v>
      </c>
      <c r="G25" s="563">
        <f>C_out!F7</f>
        <v>90.56871897000002</v>
      </c>
      <c r="H25" s="563">
        <f>C_out!G7</f>
        <v>0</v>
      </c>
      <c r="I25" s="563">
        <f>C_out!H7</f>
        <v>36.08650787000002</v>
      </c>
      <c r="J25" s="563">
        <f>C_out!I7</f>
        <v>0</v>
      </c>
      <c r="K25" s="563">
        <f>C_out!J7</f>
        <v>50.691171070000003</v>
      </c>
      <c r="L25" s="567">
        <f t="shared" si="6"/>
        <v>190.02809890000003</v>
      </c>
      <c r="M25" s="557"/>
      <c r="N25" s="558"/>
      <c r="O25" s="559"/>
      <c r="P25" s="559"/>
    </row>
    <row r="26" spans="2:16" s="536" customFormat="1" ht="17.100000000000001" customHeight="1">
      <c r="B26" s="565"/>
      <c r="C26" s="566" t="s">
        <v>766</v>
      </c>
      <c r="D26" s="563">
        <f>C_out!C8</f>
        <v>690.02726458999996</v>
      </c>
      <c r="E26" s="563">
        <f>C_out!D8</f>
        <v>0</v>
      </c>
      <c r="F26" s="563">
        <f>C_out!E8</f>
        <v>137.82371205000001</v>
      </c>
      <c r="G26" s="563">
        <f>C_out!F8</f>
        <v>2747.513911160002</v>
      </c>
      <c r="H26" s="563">
        <f>C_out!G8</f>
        <v>37.886938200000003</v>
      </c>
      <c r="I26" s="563">
        <f>C_out!H8</f>
        <v>267.49382471499996</v>
      </c>
      <c r="J26" s="563">
        <f>C_out!I8</f>
        <v>0</v>
      </c>
      <c r="K26" s="563">
        <f>C_out!J8</f>
        <v>386.33512126999989</v>
      </c>
      <c r="L26" s="567">
        <f t="shared" si="6"/>
        <v>4267.0807719850018</v>
      </c>
      <c r="M26" s="557"/>
      <c r="N26" s="558"/>
    </row>
    <row r="27" spans="2:16" s="548" customFormat="1" ht="17.100000000000001" customHeight="1">
      <c r="B27" s="568"/>
      <c r="C27" s="583" t="s">
        <v>17</v>
      </c>
      <c r="D27" s="563">
        <f>C_out!C9</f>
        <v>132.42221784</v>
      </c>
      <c r="E27" s="563">
        <f>C_out!D9</f>
        <v>0</v>
      </c>
      <c r="F27" s="563">
        <f>C_out!E9</f>
        <v>238.10252398500006</v>
      </c>
      <c r="G27" s="563">
        <f>C_out!F9</f>
        <v>2936.5338496949985</v>
      </c>
      <c r="H27" s="563">
        <f>C_out!G9</f>
        <v>0</v>
      </c>
      <c r="I27" s="563">
        <f>C_out!H9</f>
        <v>99.614542324999988</v>
      </c>
      <c r="J27" s="563">
        <f>C_out!I9</f>
        <v>0</v>
      </c>
      <c r="K27" s="563">
        <f>C_out!J9</f>
        <v>3825.5128032000002</v>
      </c>
      <c r="L27" s="567">
        <f t="shared" si="6"/>
        <v>7232.1859370449984</v>
      </c>
      <c r="M27" s="557"/>
      <c r="N27" s="558"/>
      <c r="O27" s="536"/>
      <c r="P27" s="536"/>
    </row>
    <row r="28" spans="2:16" s="548" customFormat="1" ht="17.100000000000001" customHeight="1">
      <c r="B28" s="568"/>
      <c r="C28" s="583" t="s">
        <v>18</v>
      </c>
      <c r="D28" s="563">
        <f>C_out!C10</f>
        <v>0</v>
      </c>
      <c r="E28" s="563">
        <f>C_out!D10</f>
        <v>0</v>
      </c>
      <c r="F28" s="563">
        <f>C_out!E10</f>
        <v>0</v>
      </c>
      <c r="G28" s="563">
        <f>C_out!F10</f>
        <v>0.22196263999999999</v>
      </c>
      <c r="H28" s="563">
        <f>C_out!G10</f>
        <v>0</v>
      </c>
      <c r="I28" s="563">
        <f>C_out!H10</f>
        <v>0</v>
      </c>
      <c r="J28" s="563">
        <f>C_out!I10</f>
        <v>0</v>
      </c>
      <c r="K28" s="563">
        <f>C_out!J10</f>
        <v>39.944632920000011</v>
      </c>
      <c r="L28" s="567">
        <f t="shared" si="6"/>
        <v>40.166595560000012</v>
      </c>
      <c r="M28" s="557"/>
      <c r="N28" s="558"/>
    </row>
    <row r="29" spans="2:16" s="586" customFormat="1" ht="15.75" customHeight="1">
      <c r="B29" s="570"/>
      <c r="C29" s="571" t="s">
        <v>335</v>
      </c>
      <c r="D29" s="572">
        <f t="shared" ref="D29:K29" si="8">D30+D31</f>
        <v>0</v>
      </c>
      <c r="E29" s="572">
        <f t="shared" si="8"/>
        <v>0</v>
      </c>
      <c r="F29" s="572">
        <f t="shared" si="8"/>
        <v>0</v>
      </c>
      <c r="G29" s="572">
        <f t="shared" si="8"/>
        <v>0</v>
      </c>
      <c r="H29" s="572">
        <f t="shared" si="8"/>
        <v>0</v>
      </c>
      <c r="I29" s="560">
        <f t="shared" si="8"/>
        <v>4431.2478252799992</v>
      </c>
      <c r="J29" s="572">
        <f t="shared" si="8"/>
        <v>0</v>
      </c>
      <c r="K29" s="572">
        <f t="shared" si="8"/>
        <v>0</v>
      </c>
      <c r="L29" s="561">
        <f t="shared" si="6"/>
        <v>4431.2478252799992</v>
      </c>
      <c r="M29" s="584"/>
      <c r="N29" s="585"/>
    </row>
    <row r="30" spans="2:16" s="586" customFormat="1" ht="17.100000000000001" customHeight="1">
      <c r="B30" s="570"/>
      <c r="C30" s="566" t="s">
        <v>765</v>
      </c>
      <c r="D30" s="576"/>
      <c r="E30" s="576"/>
      <c r="F30" s="576"/>
      <c r="G30" s="576"/>
      <c r="H30" s="576"/>
      <c r="I30" s="563">
        <f>C_out!K11</f>
        <v>3613.0804438299992</v>
      </c>
      <c r="J30" s="576"/>
      <c r="K30" s="576"/>
      <c r="L30" s="567">
        <f t="shared" si="6"/>
        <v>3613.0804438299992</v>
      </c>
      <c r="M30" s="584"/>
      <c r="N30" s="585"/>
    </row>
    <row r="31" spans="2:16" s="586" customFormat="1" ht="17.100000000000001" customHeight="1">
      <c r="B31" s="570"/>
      <c r="C31" s="566" t="s">
        <v>766</v>
      </c>
      <c r="D31" s="576"/>
      <c r="E31" s="576"/>
      <c r="F31" s="576"/>
      <c r="G31" s="576"/>
      <c r="H31" s="576"/>
      <c r="I31" s="563">
        <f>C_out!L11</f>
        <v>818.16738144999999</v>
      </c>
      <c r="J31" s="576"/>
      <c r="K31" s="576"/>
      <c r="L31" s="567">
        <f t="shared" si="6"/>
        <v>818.16738144999999</v>
      </c>
      <c r="M31" s="584"/>
      <c r="N31" s="585"/>
    </row>
    <row r="32" spans="2:16" s="548" customFormat="1" ht="15.75">
      <c r="B32" s="565"/>
      <c r="C32" s="578" t="s">
        <v>769</v>
      </c>
      <c r="D32" s="579">
        <f t="shared" ref="D32:K32" si="9">D29+D23</f>
        <v>830.46015637999994</v>
      </c>
      <c r="E32" s="579">
        <f t="shared" si="9"/>
        <v>0</v>
      </c>
      <c r="F32" s="579">
        <f t="shared" si="9"/>
        <v>380.59726307500011</v>
      </c>
      <c r="G32" s="579">
        <f t="shared" si="9"/>
        <v>5774.8384424650012</v>
      </c>
      <c r="H32" s="579">
        <f t="shared" si="9"/>
        <v>37.886938200000003</v>
      </c>
      <c r="I32" s="579">
        <f t="shared" si="9"/>
        <v>4834.4427001899994</v>
      </c>
      <c r="J32" s="579">
        <f t="shared" si="9"/>
        <v>0</v>
      </c>
      <c r="K32" s="579">
        <f t="shared" si="9"/>
        <v>4302.4837284599998</v>
      </c>
      <c r="L32" s="580">
        <f t="shared" si="6"/>
        <v>16160.70922877</v>
      </c>
      <c r="M32" s="557"/>
      <c r="N32" s="558"/>
    </row>
    <row r="33" spans="2:16" s="559" customFormat="1" ht="30" customHeight="1">
      <c r="B33" s="553"/>
      <c r="C33" s="581" t="s">
        <v>770</v>
      </c>
      <c r="D33" s="587"/>
      <c r="E33" s="587"/>
      <c r="F33" s="587"/>
      <c r="G33" s="587"/>
      <c r="H33" s="587"/>
      <c r="I33" s="587"/>
      <c r="J33" s="587"/>
      <c r="K33" s="587"/>
      <c r="L33" s="567"/>
      <c r="M33" s="557"/>
      <c r="N33" s="558"/>
      <c r="O33" s="548"/>
      <c r="P33" s="548"/>
    </row>
    <row r="34" spans="2:16" s="559" customFormat="1" ht="15">
      <c r="B34" s="553"/>
      <c r="C34" s="554" t="s">
        <v>334</v>
      </c>
      <c r="D34" s="560">
        <f t="shared" ref="D34:K34" si="10">D35+D38+D39</f>
        <v>42783.552238005002</v>
      </c>
      <c r="E34" s="560">
        <f t="shared" si="10"/>
        <v>2423.7687378600012</v>
      </c>
      <c r="F34" s="560">
        <f t="shared" si="10"/>
        <v>15471.194418405006</v>
      </c>
      <c r="G34" s="560">
        <f t="shared" si="10"/>
        <v>332824.1293384509</v>
      </c>
      <c r="H34" s="560">
        <f t="shared" si="10"/>
        <v>0</v>
      </c>
      <c r="I34" s="560">
        <f t="shared" si="10"/>
        <v>1121.8762588699999</v>
      </c>
      <c r="J34" s="560">
        <f t="shared" si="10"/>
        <v>0</v>
      </c>
      <c r="K34" s="560">
        <f t="shared" si="10"/>
        <v>110238.31878436507</v>
      </c>
      <c r="L34" s="561">
        <f t="shared" ref="L34:L43" si="11">+SUM(D34:K34)</f>
        <v>504862.839775956</v>
      </c>
      <c r="M34" s="557"/>
      <c r="N34" s="558"/>
      <c r="O34" s="548"/>
      <c r="P34" s="548"/>
    </row>
    <row r="35" spans="2:16" s="559" customFormat="1" ht="17.100000000000001" customHeight="1">
      <c r="B35" s="553"/>
      <c r="C35" s="578" t="s">
        <v>14</v>
      </c>
      <c r="D35" s="563">
        <f t="shared" ref="D35:K35" si="12">D36+D37</f>
        <v>40129.275773335001</v>
      </c>
      <c r="E35" s="563">
        <f t="shared" si="12"/>
        <v>1962.227911200001</v>
      </c>
      <c r="F35" s="563">
        <f t="shared" si="12"/>
        <v>10102.990033985005</v>
      </c>
      <c r="G35" s="563">
        <f t="shared" si="12"/>
        <v>198177.90087400546</v>
      </c>
      <c r="H35" s="563">
        <f t="shared" si="12"/>
        <v>0</v>
      </c>
      <c r="I35" s="563">
        <f t="shared" si="12"/>
        <v>1052.4109497899999</v>
      </c>
      <c r="J35" s="563">
        <f t="shared" si="12"/>
        <v>0</v>
      </c>
      <c r="K35" s="563">
        <f t="shared" si="12"/>
        <v>30932.961477284967</v>
      </c>
      <c r="L35" s="564">
        <f t="shared" si="11"/>
        <v>282357.76701960043</v>
      </c>
      <c r="M35" s="557"/>
      <c r="N35" s="558"/>
      <c r="O35" s="548"/>
      <c r="P35" s="548"/>
    </row>
    <row r="36" spans="2:16" s="536" customFormat="1" ht="17.100000000000001" customHeight="1">
      <c r="B36" s="565"/>
      <c r="C36" s="566" t="s">
        <v>765</v>
      </c>
      <c r="D36" s="563">
        <f>C_out!C12</f>
        <v>120.02901977000002</v>
      </c>
      <c r="E36" s="563">
        <f>C_out!D12</f>
        <v>1962.227911200001</v>
      </c>
      <c r="F36" s="563">
        <f>C_out!E12</f>
        <v>166.56536036</v>
      </c>
      <c r="G36" s="563">
        <f>C_out!F12</f>
        <v>112969.33558360561</v>
      </c>
      <c r="H36" s="563">
        <f>C_out!G12</f>
        <v>0</v>
      </c>
      <c r="I36" s="563">
        <f>C_out!H12</f>
        <v>673.49674714999981</v>
      </c>
      <c r="J36" s="563">
        <f>C_out!I12</f>
        <v>0</v>
      </c>
      <c r="K36" s="563">
        <f>C_out!J12</f>
        <v>21350.755083919965</v>
      </c>
      <c r="L36" s="567">
        <f t="shared" si="11"/>
        <v>137242.40970600556</v>
      </c>
      <c r="M36" s="557"/>
      <c r="N36" s="558"/>
      <c r="O36" s="548"/>
      <c r="P36" s="548"/>
    </row>
    <row r="37" spans="2:16" s="536" customFormat="1" ht="17.100000000000001" customHeight="1">
      <c r="B37" s="565"/>
      <c r="C37" s="566" t="s">
        <v>766</v>
      </c>
      <c r="D37" s="563">
        <f>C_out!C13</f>
        <v>40009.246753564999</v>
      </c>
      <c r="E37" s="563">
        <f>C_out!D13</f>
        <v>0</v>
      </c>
      <c r="F37" s="563">
        <f>C_out!E13</f>
        <v>9936.4246736250043</v>
      </c>
      <c r="G37" s="563">
        <f>C_out!F13</f>
        <v>85208.565290399842</v>
      </c>
      <c r="H37" s="563">
        <f>C_out!G13</f>
        <v>0</v>
      </c>
      <c r="I37" s="563">
        <f>C_out!H13</f>
        <v>378.91420264000004</v>
      </c>
      <c r="J37" s="563">
        <f>C_out!I13</f>
        <v>0</v>
      </c>
      <c r="K37" s="563">
        <f>C_out!J13</f>
        <v>9582.2063933650006</v>
      </c>
      <c r="L37" s="567">
        <f t="shared" si="11"/>
        <v>145115.35731359484</v>
      </c>
      <c r="M37" s="557"/>
      <c r="N37" s="558"/>
    </row>
    <row r="38" spans="2:16" s="548" customFormat="1" ht="17.100000000000001" customHeight="1">
      <c r="B38" s="568"/>
      <c r="C38" s="583" t="s">
        <v>17</v>
      </c>
      <c r="D38" s="563">
        <f>C_out!C14</f>
        <v>2654.2764646700043</v>
      </c>
      <c r="E38" s="563">
        <f>C_out!D14</f>
        <v>461.54082665999999</v>
      </c>
      <c r="F38" s="563">
        <f>C_out!E14</f>
        <v>5368.2043844200016</v>
      </c>
      <c r="G38" s="563">
        <f>C_out!F14</f>
        <v>133346.01398762042</v>
      </c>
      <c r="H38" s="563">
        <f>C_out!G14</f>
        <v>0</v>
      </c>
      <c r="I38" s="563">
        <f>C_out!H14</f>
        <v>69.465309079999997</v>
      </c>
      <c r="J38" s="563">
        <f>C_out!I14</f>
        <v>0</v>
      </c>
      <c r="K38" s="563">
        <f>C_out!J14</f>
        <v>51315.602987300095</v>
      </c>
      <c r="L38" s="567">
        <f t="shared" si="11"/>
        <v>193215.1039597505</v>
      </c>
      <c r="M38" s="557"/>
      <c r="N38" s="558"/>
      <c r="O38" s="536"/>
      <c r="P38" s="536"/>
    </row>
    <row r="39" spans="2:16" s="548" customFormat="1" ht="17.100000000000001" customHeight="1">
      <c r="B39" s="568"/>
      <c r="C39" s="583" t="s">
        <v>18</v>
      </c>
      <c r="D39" s="563">
        <f>C_out!C15</f>
        <v>0</v>
      </c>
      <c r="E39" s="563">
        <f>C_out!D15</f>
        <v>0</v>
      </c>
      <c r="F39" s="563">
        <f>C_out!E15</f>
        <v>0</v>
      </c>
      <c r="G39" s="563">
        <f>C_out!F15</f>
        <v>1300.2144768250007</v>
      </c>
      <c r="H39" s="563">
        <f>C_out!G15</f>
        <v>0</v>
      </c>
      <c r="I39" s="563">
        <f>C_out!H15</f>
        <v>0</v>
      </c>
      <c r="J39" s="563">
        <f>C_out!I15</f>
        <v>0</v>
      </c>
      <c r="K39" s="563">
        <f>C_out!J15</f>
        <v>27989.754319780001</v>
      </c>
      <c r="L39" s="567">
        <f t="shared" si="11"/>
        <v>29289.968796605001</v>
      </c>
      <c r="M39" s="557"/>
      <c r="N39" s="558"/>
    </row>
    <row r="40" spans="2:16" s="548" customFormat="1" ht="17.100000000000001" customHeight="1">
      <c r="B40" s="570"/>
      <c r="C40" s="571" t="s">
        <v>335</v>
      </c>
      <c r="D40" s="572">
        <f t="shared" ref="D40:K40" si="13">D41+D42</f>
        <v>0</v>
      </c>
      <c r="E40" s="572">
        <f t="shared" si="13"/>
        <v>0</v>
      </c>
      <c r="F40" s="572">
        <f t="shared" si="13"/>
        <v>0</v>
      </c>
      <c r="G40" s="572">
        <f t="shared" si="13"/>
        <v>0</v>
      </c>
      <c r="H40" s="572">
        <f t="shared" si="13"/>
        <v>0</v>
      </c>
      <c r="I40" s="560">
        <f t="shared" si="13"/>
        <v>146362.27462588012</v>
      </c>
      <c r="J40" s="572">
        <f t="shared" si="13"/>
        <v>0</v>
      </c>
      <c r="K40" s="572">
        <f t="shared" si="13"/>
        <v>0</v>
      </c>
      <c r="L40" s="561">
        <f t="shared" si="11"/>
        <v>146362.27462588012</v>
      </c>
      <c r="M40" s="557"/>
      <c r="N40" s="558"/>
    </row>
    <row r="41" spans="2:16" s="548" customFormat="1" ht="17.100000000000001" customHeight="1">
      <c r="B41" s="570"/>
      <c r="C41" s="566" t="s">
        <v>765</v>
      </c>
      <c r="D41" s="576"/>
      <c r="E41" s="576"/>
      <c r="F41" s="576"/>
      <c r="G41" s="576"/>
      <c r="H41" s="576"/>
      <c r="I41" s="563">
        <f>C_out!K16</f>
        <v>146362.27462588012</v>
      </c>
      <c r="J41" s="576"/>
      <c r="K41" s="576"/>
      <c r="L41" s="567">
        <f t="shared" si="11"/>
        <v>146362.27462588012</v>
      </c>
      <c r="M41" s="557"/>
      <c r="N41" s="558"/>
    </row>
    <row r="42" spans="2:16" s="548" customFormat="1" ht="17.100000000000001" customHeight="1">
      <c r="B42" s="570"/>
      <c r="C42" s="566" t="s">
        <v>766</v>
      </c>
      <c r="D42" s="576"/>
      <c r="E42" s="576"/>
      <c r="F42" s="576"/>
      <c r="G42" s="576"/>
      <c r="H42" s="576"/>
      <c r="I42" s="563">
        <f>C_out!L16</f>
        <v>0</v>
      </c>
      <c r="J42" s="576"/>
      <c r="K42" s="576"/>
      <c r="L42" s="567">
        <f t="shared" si="11"/>
        <v>0</v>
      </c>
      <c r="M42" s="557"/>
      <c r="N42" s="558"/>
    </row>
    <row r="43" spans="2:16" s="548" customFormat="1" ht="15.75">
      <c r="B43" s="565"/>
      <c r="C43" s="578" t="s">
        <v>771</v>
      </c>
      <c r="D43" s="579">
        <f t="shared" ref="D43:K43" si="14">D40+D34</f>
        <v>42783.552238005002</v>
      </c>
      <c r="E43" s="579">
        <f t="shared" si="14"/>
        <v>2423.7687378600012</v>
      </c>
      <c r="F43" s="579">
        <f t="shared" si="14"/>
        <v>15471.194418405006</v>
      </c>
      <c r="G43" s="579">
        <f t="shared" si="14"/>
        <v>332824.1293384509</v>
      </c>
      <c r="H43" s="579">
        <f t="shared" si="14"/>
        <v>0</v>
      </c>
      <c r="I43" s="579">
        <f t="shared" si="14"/>
        <v>147484.15088475012</v>
      </c>
      <c r="J43" s="579">
        <f t="shared" si="14"/>
        <v>0</v>
      </c>
      <c r="K43" s="579">
        <f t="shared" si="14"/>
        <v>110238.31878436507</v>
      </c>
      <c r="L43" s="580">
        <f t="shared" si="11"/>
        <v>651225.11440183606</v>
      </c>
      <c r="M43" s="557"/>
      <c r="N43" s="558"/>
    </row>
    <row r="44" spans="2:16" s="548" customFormat="1" ht="30" hidden="1" customHeight="1">
      <c r="B44" s="568"/>
      <c r="C44" s="588" t="s">
        <v>772</v>
      </c>
      <c r="D44" s="589"/>
      <c r="E44" s="589"/>
      <c r="F44" s="589"/>
      <c r="G44" s="589"/>
      <c r="H44" s="589"/>
      <c r="I44" s="589"/>
      <c r="J44" s="589"/>
      <c r="K44" s="589"/>
      <c r="L44" s="567"/>
      <c r="M44" s="557"/>
      <c r="N44" s="558"/>
    </row>
    <row r="45" spans="2:16" s="548" customFormat="1" ht="17.100000000000001" hidden="1" customHeight="1">
      <c r="B45" s="568"/>
      <c r="C45" s="583" t="s">
        <v>14</v>
      </c>
      <c r="D45" s="589"/>
      <c r="E45" s="589"/>
      <c r="F45" s="589"/>
      <c r="G45" s="589"/>
      <c r="H45" s="589"/>
      <c r="I45" s="589"/>
      <c r="J45" s="589"/>
      <c r="K45" s="589"/>
      <c r="L45" s="567">
        <f t="shared" ref="L45:L50" si="15">+SUM(D45:K45)</f>
        <v>0</v>
      </c>
      <c r="M45" s="557"/>
      <c r="N45" s="558"/>
      <c r="O45" s="559"/>
      <c r="P45" s="559"/>
    </row>
    <row r="46" spans="2:16" s="536" customFormat="1" ht="17.100000000000001" hidden="1" customHeight="1">
      <c r="B46" s="568"/>
      <c r="C46" s="590" t="s">
        <v>765</v>
      </c>
      <c r="D46" s="589"/>
      <c r="E46" s="589"/>
      <c r="F46" s="589"/>
      <c r="G46" s="589"/>
      <c r="H46" s="589"/>
      <c r="I46" s="589"/>
      <c r="J46" s="589"/>
      <c r="K46" s="589"/>
      <c r="L46" s="567">
        <f t="shared" si="15"/>
        <v>0</v>
      </c>
      <c r="M46" s="557"/>
      <c r="N46" s="558"/>
      <c r="O46" s="559"/>
      <c r="P46" s="559"/>
    </row>
    <row r="47" spans="2:16" s="536" customFormat="1" ht="17.100000000000001" hidden="1" customHeight="1">
      <c r="B47" s="568"/>
      <c r="C47" s="590" t="s">
        <v>766</v>
      </c>
      <c r="D47" s="589"/>
      <c r="E47" s="589"/>
      <c r="F47" s="589"/>
      <c r="G47" s="589"/>
      <c r="H47" s="589"/>
      <c r="I47" s="589"/>
      <c r="J47" s="589"/>
      <c r="K47" s="589"/>
      <c r="L47" s="567">
        <f t="shared" si="15"/>
        <v>0</v>
      </c>
      <c r="M47" s="557"/>
      <c r="N47" s="558"/>
    </row>
    <row r="48" spans="2:16" s="548" customFormat="1" ht="17.100000000000001" hidden="1" customHeight="1">
      <c r="B48" s="568"/>
      <c r="C48" s="583" t="s">
        <v>17</v>
      </c>
      <c r="D48" s="589"/>
      <c r="E48" s="589"/>
      <c r="F48" s="589"/>
      <c r="G48" s="589"/>
      <c r="H48" s="589"/>
      <c r="I48" s="589"/>
      <c r="J48" s="589"/>
      <c r="K48" s="589"/>
      <c r="L48" s="567">
        <f t="shared" si="15"/>
        <v>0</v>
      </c>
      <c r="M48" s="557"/>
      <c r="N48" s="558"/>
      <c r="O48" s="536"/>
      <c r="P48" s="536"/>
    </row>
    <row r="49" spans="2:16" s="548" customFormat="1" ht="17.100000000000001" hidden="1" customHeight="1">
      <c r="B49" s="568"/>
      <c r="C49" s="583" t="s">
        <v>18</v>
      </c>
      <c r="D49" s="589"/>
      <c r="E49" s="589"/>
      <c r="F49" s="589"/>
      <c r="G49" s="589"/>
      <c r="H49" s="589"/>
      <c r="I49" s="589"/>
      <c r="J49" s="589"/>
      <c r="K49" s="589"/>
      <c r="L49" s="567">
        <f t="shared" si="15"/>
        <v>0</v>
      </c>
      <c r="M49" s="557"/>
      <c r="N49" s="558"/>
    </row>
    <row r="50" spans="2:16" s="548" customFormat="1" ht="30" hidden="1" customHeight="1">
      <c r="B50" s="568"/>
      <c r="C50" s="583" t="s">
        <v>773</v>
      </c>
      <c r="D50" s="587">
        <f t="shared" ref="D50:K50" si="16">+D45+D48+D49</f>
        <v>0</v>
      </c>
      <c r="E50" s="587">
        <f t="shared" si="16"/>
        <v>0</v>
      </c>
      <c r="F50" s="587">
        <f t="shared" si="16"/>
        <v>0</v>
      </c>
      <c r="G50" s="587">
        <f t="shared" si="16"/>
        <v>0</v>
      </c>
      <c r="H50" s="587">
        <f t="shared" si="16"/>
        <v>0</v>
      </c>
      <c r="I50" s="587">
        <f t="shared" si="16"/>
        <v>0</v>
      </c>
      <c r="J50" s="587">
        <f t="shared" si="16"/>
        <v>0</v>
      </c>
      <c r="K50" s="587">
        <f t="shared" si="16"/>
        <v>0</v>
      </c>
      <c r="L50" s="567">
        <f t="shared" si="15"/>
        <v>0</v>
      </c>
      <c r="M50" s="557"/>
      <c r="N50" s="558"/>
    </row>
    <row r="51" spans="2:16" s="559" customFormat="1" ht="30" customHeight="1">
      <c r="B51" s="553"/>
      <c r="C51" s="581" t="s">
        <v>774</v>
      </c>
      <c r="D51" s="589"/>
      <c r="E51" s="589"/>
      <c r="F51" s="589"/>
      <c r="G51" s="589"/>
      <c r="H51" s="589"/>
      <c r="I51" s="589"/>
      <c r="J51" s="589"/>
      <c r="K51" s="589"/>
      <c r="L51" s="567"/>
      <c r="M51" s="557"/>
      <c r="N51" s="558"/>
      <c r="O51" s="548"/>
      <c r="P51" s="548"/>
    </row>
    <row r="52" spans="2:16" s="559" customFormat="1" ht="15">
      <c r="B52" s="553"/>
      <c r="C52" s="554" t="s">
        <v>334</v>
      </c>
      <c r="D52" s="560">
        <f t="shared" ref="D52:K52" si="17">D53+D56+D57</f>
        <v>0</v>
      </c>
      <c r="E52" s="560">
        <f t="shared" si="17"/>
        <v>0</v>
      </c>
      <c r="F52" s="560">
        <f t="shared" si="17"/>
        <v>71.375227840000008</v>
      </c>
      <c r="G52" s="560">
        <f t="shared" si="17"/>
        <v>1839.8643632600001</v>
      </c>
      <c r="H52" s="560">
        <f t="shared" si="17"/>
        <v>0</v>
      </c>
      <c r="I52" s="560">
        <f t="shared" si="17"/>
        <v>0</v>
      </c>
      <c r="J52" s="560">
        <f t="shared" si="17"/>
        <v>0</v>
      </c>
      <c r="K52" s="560">
        <f t="shared" si="17"/>
        <v>5947.8800147099992</v>
      </c>
      <c r="L52" s="561">
        <f t="shared" ref="L52:L62" si="18">+SUM(D52:K52)</f>
        <v>7859.1196058099995</v>
      </c>
      <c r="M52" s="557"/>
      <c r="N52" s="558"/>
      <c r="O52" s="548"/>
      <c r="P52" s="548"/>
    </row>
    <row r="53" spans="2:16" s="559" customFormat="1" ht="17.100000000000001" customHeight="1">
      <c r="B53" s="553"/>
      <c r="C53" s="578" t="s">
        <v>14</v>
      </c>
      <c r="D53" s="563">
        <f t="shared" ref="D53:K53" si="19">D54+D55</f>
        <v>0</v>
      </c>
      <c r="E53" s="563">
        <f t="shared" si="19"/>
        <v>0</v>
      </c>
      <c r="F53" s="563">
        <f t="shared" si="19"/>
        <v>71.375227840000008</v>
      </c>
      <c r="G53" s="563">
        <f t="shared" si="19"/>
        <v>1839.8643632600001</v>
      </c>
      <c r="H53" s="563">
        <f t="shared" si="19"/>
        <v>0</v>
      </c>
      <c r="I53" s="563">
        <f t="shared" si="19"/>
        <v>0</v>
      </c>
      <c r="J53" s="563">
        <f t="shared" si="19"/>
        <v>0</v>
      </c>
      <c r="K53" s="563">
        <f t="shared" si="19"/>
        <v>5945.1734603899995</v>
      </c>
      <c r="L53" s="564">
        <f t="shared" si="18"/>
        <v>7856.4130514899998</v>
      </c>
      <c r="M53" s="557"/>
      <c r="N53" s="558"/>
      <c r="O53" s="591"/>
      <c r="P53" s="591"/>
    </row>
    <row r="54" spans="2:16" s="536" customFormat="1" ht="17.100000000000001" customHeight="1">
      <c r="B54" s="565"/>
      <c r="C54" s="566" t="s">
        <v>765</v>
      </c>
      <c r="D54" s="563">
        <f>C_out!C18</f>
        <v>0</v>
      </c>
      <c r="E54" s="563">
        <f>C_out!D18</f>
        <v>0</v>
      </c>
      <c r="F54" s="563">
        <f>C_out!E18</f>
        <v>0</v>
      </c>
      <c r="G54" s="563">
        <f>C_out!F18</f>
        <v>987.43771726</v>
      </c>
      <c r="H54" s="563">
        <f>C_out!G18</f>
        <v>0</v>
      </c>
      <c r="I54" s="563">
        <f>C_out!H18</f>
        <v>0</v>
      </c>
      <c r="J54" s="563">
        <f>C_out!I18</f>
        <v>0</v>
      </c>
      <c r="K54" s="563">
        <f>C_out!J18</f>
        <v>1871.19737209</v>
      </c>
      <c r="L54" s="567">
        <f t="shared" si="18"/>
        <v>2858.6350893500003</v>
      </c>
      <c r="M54" s="557"/>
      <c r="N54" s="558"/>
      <c r="O54" s="591"/>
      <c r="P54" s="591"/>
    </row>
    <row r="55" spans="2:16" s="536" customFormat="1" ht="17.100000000000001" customHeight="1">
      <c r="B55" s="565"/>
      <c r="C55" s="566" t="s">
        <v>766</v>
      </c>
      <c r="D55" s="563">
        <f>C_out!C19</f>
        <v>0</v>
      </c>
      <c r="E55" s="563">
        <f>C_out!D19</f>
        <v>0</v>
      </c>
      <c r="F55" s="563">
        <f>C_out!E19</f>
        <v>71.375227840000008</v>
      </c>
      <c r="G55" s="563">
        <f>C_out!F19</f>
        <v>852.42664600000001</v>
      </c>
      <c r="H55" s="563">
        <f>C_out!G19</f>
        <v>0</v>
      </c>
      <c r="I55" s="563">
        <f>C_out!H19</f>
        <v>0</v>
      </c>
      <c r="J55" s="563">
        <f>C_out!I19</f>
        <v>0</v>
      </c>
      <c r="K55" s="563">
        <f>C_out!J19</f>
        <v>4073.9760882999994</v>
      </c>
      <c r="L55" s="567">
        <f t="shared" si="18"/>
        <v>4997.7779621399995</v>
      </c>
      <c r="M55" s="557"/>
      <c r="N55" s="558"/>
      <c r="O55" s="592"/>
      <c r="P55" s="592"/>
    </row>
    <row r="56" spans="2:16" s="548" customFormat="1" ht="17.100000000000001" customHeight="1">
      <c r="B56" s="568"/>
      <c r="C56" s="583" t="s">
        <v>17</v>
      </c>
      <c r="D56" s="563">
        <f>C_out!C20</f>
        <v>0</v>
      </c>
      <c r="E56" s="563">
        <f>C_out!D20</f>
        <v>0</v>
      </c>
      <c r="F56" s="563">
        <f>C_out!E20</f>
        <v>0</v>
      </c>
      <c r="G56" s="563">
        <f>C_out!F20</f>
        <v>0</v>
      </c>
      <c r="H56" s="563">
        <f>C_out!G20</f>
        <v>0</v>
      </c>
      <c r="I56" s="563">
        <f>C_out!H20</f>
        <v>0</v>
      </c>
      <c r="J56" s="563">
        <f>C_out!I20</f>
        <v>0</v>
      </c>
      <c r="K56" s="563">
        <f>C_out!J20</f>
        <v>2.7065543200000004</v>
      </c>
      <c r="L56" s="567">
        <f t="shared" si="18"/>
        <v>2.7065543200000004</v>
      </c>
      <c r="M56" s="557"/>
      <c r="N56" s="558"/>
      <c r="O56" s="527"/>
      <c r="P56" s="527"/>
    </row>
    <row r="57" spans="2:16" s="548" customFormat="1" ht="17.100000000000001" customHeight="1">
      <c r="B57" s="568"/>
      <c r="C57" s="583" t="s">
        <v>18</v>
      </c>
      <c r="D57" s="589">
        <f>C_out!C21</f>
        <v>0</v>
      </c>
      <c r="E57" s="563">
        <f>C_out!D21</f>
        <v>0</v>
      </c>
      <c r="F57" s="563">
        <f>C_out!E21</f>
        <v>0</v>
      </c>
      <c r="G57" s="563">
        <f>C_out!F21</f>
        <v>0</v>
      </c>
      <c r="H57" s="563">
        <f>C_out!G21</f>
        <v>0</v>
      </c>
      <c r="I57" s="563">
        <f>C_out!H21</f>
        <v>0</v>
      </c>
      <c r="J57" s="563">
        <f>C_out!I21</f>
        <v>0</v>
      </c>
      <c r="K57" s="563">
        <f>C_out!J21</f>
        <v>0</v>
      </c>
      <c r="L57" s="567">
        <f t="shared" si="18"/>
        <v>0</v>
      </c>
      <c r="M57" s="557"/>
      <c r="N57" s="558"/>
      <c r="O57" s="527"/>
      <c r="P57" s="527"/>
    </row>
    <row r="58" spans="2:16" s="548" customFormat="1" ht="17.100000000000001" customHeight="1">
      <c r="B58" s="570"/>
      <c r="C58" s="571" t="s">
        <v>335</v>
      </c>
      <c r="D58" s="572">
        <f t="shared" ref="D58:K58" si="20">D59+D60</f>
        <v>0</v>
      </c>
      <c r="E58" s="572">
        <f t="shared" si="20"/>
        <v>0</v>
      </c>
      <c r="F58" s="572">
        <f t="shared" si="20"/>
        <v>0</v>
      </c>
      <c r="G58" s="572">
        <f t="shared" si="20"/>
        <v>0</v>
      </c>
      <c r="H58" s="572">
        <f t="shared" si="20"/>
        <v>0</v>
      </c>
      <c r="I58" s="560">
        <f t="shared" si="20"/>
        <v>3.7330053099999998</v>
      </c>
      <c r="J58" s="572">
        <f t="shared" si="20"/>
        <v>0</v>
      </c>
      <c r="K58" s="560">
        <f t="shared" si="20"/>
        <v>0</v>
      </c>
      <c r="L58" s="561">
        <f t="shared" si="18"/>
        <v>3.7330053099999998</v>
      </c>
      <c r="M58" s="557"/>
      <c r="N58" s="558"/>
      <c r="O58" s="527"/>
      <c r="P58" s="527"/>
    </row>
    <row r="59" spans="2:16" s="548" customFormat="1" ht="17.100000000000001" customHeight="1">
      <c r="B59" s="570"/>
      <c r="C59" s="566" t="s">
        <v>765</v>
      </c>
      <c r="D59" s="576"/>
      <c r="E59" s="576"/>
      <c r="F59" s="576"/>
      <c r="G59" s="576"/>
      <c r="H59" s="576"/>
      <c r="I59" s="563">
        <f>C_out!K21</f>
        <v>3.7330053099999998</v>
      </c>
      <c r="J59" s="576"/>
      <c r="K59" s="589"/>
      <c r="L59" s="567">
        <f t="shared" si="18"/>
        <v>3.7330053099999998</v>
      </c>
      <c r="M59" s="557"/>
      <c r="N59" s="558"/>
      <c r="O59" s="527"/>
      <c r="P59" s="527"/>
    </row>
    <row r="60" spans="2:16" s="548" customFormat="1" ht="17.100000000000001" customHeight="1">
      <c r="B60" s="570"/>
      <c r="C60" s="566" t="s">
        <v>766</v>
      </c>
      <c r="D60" s="576"/>
      <c r="E60" s="576"/>
      <c r="F60" s="576"/>
      <c r="G60" s="576"/>
      <c r="H60" s="576"/>
      <c r="I60" s="563">
        <f>C_out!L21</f>
        <v>0</v>
      </c>
      <c r="J60" s="576"/>
      <c r="K60" s="589"/>
      <c r="L60" s="567">
        <f t="shared" si="18"/>
        <v>0</v>
      </c>
      <c r="M60" s="557"/>
      <c r="N60" s="558"/>
      <c r="O60" s="527"/>
      <c r="P60" s="527"/>
    </row>
    <row r="61" spans="2:16" s="548" customFormat="1" ht="15.75">
      <c r="B61" s="565"/>
      <c r="C61" s="578" t="s">
        <v>32</v>
      </c>
      <c r="D61" s="579">
        <f t="shared" ref="D61:K61" si="21">D58+D52</f>
        <v>0</v>
      </c>
      <c r="E61" s="579">
        <f t="shared" si="21"/>
        <v>0</v>
      </c>
      <c r="F61" s="579">
        <f t="shared" si="21"/>
        <v>71.375227840000008</v>
      </c>
      <c r="G61" s="579">
        <f t="shared" si="21"/>
        <v>1839.8643632600001</v>
      </c>
      <c r="H61" s="579">
        <f t="shared" si="21"/>
        <v>0</v>
      </c>
      <c r="I61" s="579">
        <f t="shared" si="21"/>
        <v>3.7330053099999998</v>
      </c>
      <c r="J61" s="579">
        <f t="shared" si="21"/>
        <v>0</v>
      </c>
      <c r="K61" s="579">
        <f t="shared" si="21"/>
        <v>5947.8800147099992</v>
      </c>
      <c r="L61" s="580">
        <f t="shared" si="18"/>
        <v>7862.852611119999</v>
      </c>
      <c r="M61" s="557"/>
      <c r="N61" s="558"/>
      <c r="O61" s="527"/>
      <c r="P61" s="527"/>
    </row>
    <row r="62" spans="2:16" s="591" customFormat="1" ht="30" customHeight="1">
      <c r="B62" s="593"/>
      <c r="C62" s="581" t="s">
        <v>33</v>
      </c>
      <c r="D62" s="580">
        <f t="shared" ref="D62:K62" si="22">+SUM(D21,D32,D43,D50,D61)</f>
        <v>77846.406735080061</v>
      </c>
      <c r="E62" s="580">
        <f t="shared" si="22"/>
        <v>15439.68637677997</v>
      </c>
      <c r="F62" s="580">
        <f t="shared" si="22"/>
        <v>51823.860185425059</v>
      </c>
      <c r="G62" s="580">
        <f t="shared" si="22"/>
        <v>601291.84463054047</v>
      </c>
      <c r="H62" s="580">
        <f t="shared" si="22"/>
        <v>18859.47734003</v>
      </c>
      <c r="I62" s="580">
        <f t="shared" si="22"/>
        <v>343463.18290101521</v>
      </c>
      <c r="J62" s="580">
        <f t="shared" si="22"/>
        <v>0</v>
      </c>
      <c r="K62" s="580">
        <f t="shared" si="22"/>
        <v>332573.94810830423</v>
      </c>
      <c r="L62" s="594">
        <f t="shared" si="18"/>
        <v>1441298.4062771751</v>
      </c>
      <c r="M62" s="595"/>
      <c r="N62" s="596"/>
      <c r="O62" s="597"/>
      <c r="P62" s="597"/>
    </row>
    <row r="63" spans="2:16" s="591" customFormat="1" ht="9.9499999999999993" customHeight="1">
      <c r="B63" s="593"/>
      <c r="C63" s="581"/>
      <c r="D63" s="598"/>
      <c r="E63" s="598"/>
      <c r="F63" s="598"/>
      <c r="G63" s="598"/>
      <c r="H63" s="598"/>
      <c r="I63" s="598"/>
      <c r="J63" s="598"/>
      <c r="K63" s="598"/>
      <c r="L63" s="599"/>
      <c r="M63" s="600"/>
      <c r="N63" s="596"/>
      <c r="O63" s="527"/>
      <c r="P63" s="527"/>
    </row>
    <row r="64" spans="2:16" s="592" customFormat="1" ht="50.25" customHeight="1">
      <c r="B64" s="601"/>
      <c r="C64" s="774" t="s">
        <v>775</v>
      </c>
      <c r="D64" s="774"/>
      <c r="E64" s="774"/>
      <c r="F64" s="774"/>
      <c r="G64" s="774"/>
      <c r="H64" s="774"/>
      <c r="I64" s="774"/>
      <c r="J64" s="774"/>
      <c r="K64" s="774"/>
      <c r="L64" s="774"/>
      <c r="M64" s="602"/>
      <c r="N64" s="603"/>
      <c r="O64" s="527"/>
      <c r="P64" s="527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F7:J7"/>
    <mergeCell ref="K7:K9"/>
    <mergeCell ref="L7:M9"/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  <mergeCell ref="D7:E7"/>
  </mergeCells>
  <conditionalFormatting sqref="D6:F6">
    <cfRule type="expression" dxfId="21" priority="19" stopIfTrue="1">
      <formula>COUNTA(D11:L62)&lt;&gt;COUNTIF(D11:L62,"&gt;=0")</formula>
    </cfRule>
  </conditionalFormatting>
  <conditionalFormatting sqref="G6">
    <cfRule type="expression" dxfId="20" priority="20" stopIfTrue="1">
      <formula>COUNTA(G11:N62)&lt;&gt;COUNTIF(G11:N62,"&gt;=0")</formula>
    </cfRule>
  </conditionalFormatting>
  <conditionalFormatting sqref="L12:L62 D14:K17 D19:K23 D25:K62">
    <cfRule type="expression" dxfId="19" priority="21" stopIfTrue="1">
      <formula>AND(D12&lt;&gt;"",OR(D12&lt;0,NOT(ISNUMBER(D12))))</formula>
    </cfRule>
  </conditionalFormatting>
  <conditionalFormatting sqref="H6:M6">
    <cfRule type="expression" dxfId="18" priority="22" stopIfTrue="1">
      <formula>COUNTA(H11:N62)&lt;&gt;COUNTIF(H11:N62,"&gt;=0")</formula>
    </cfRule>
  </conditionalFormatting>
  <conditionalFormatting sqref="D12:K12">
    <cfRule type="expression" dxfId="17" priority="18" stopIfTrue="1">
      <formula>AND(D12&lt;&gt;"",OR(D12&lt;0,NOT(ISNUMBER(D12))))</formula>
    </cfRule>
  </conditionalFormatting>
  <conditionalFormatting sqref="D18:K18">
    <cfRule type="expression" dxfId="16" priority="17" stopIfTrue="1">
      <formula>AND(D18&lt;&gt;"",OR(D18&lt;0,NOT(ISNUMBER(D18))))</formula>
    </cfRule>
  </conditionalFormatting>
  <conditionalFormatting sqref="D13">
    <cfRule type="expression" dxfId="15" priority="16" stopIfTrue="1">
      <formula>AND(D13&lt;&gt;"",OR(D13&lt;0,NOT(ISNUMBER(D13))))</formula>
    </cfRule>
  </conditionalFormatting>
  <conditionalFormatting sqref="E13">
    <cfRule type="expression" dxfId="14" priority="15" stopIfTrue="1">
      <formula>AND(E13&lt;&gt;"",OR(E13&lt;0,NOT(ISNUMBER(E13))))</formula>
    </cfRule>
  </conditionalFormatting>
  <conditionalFormatting sqref="F13">
    <cfRule type="expression" dxfId="13" priority="14" stopIfTrue="1">
      <formula>AND(F13&lt;&gt;"",OR(F13&lt;0,NOT(ISNUMBER(F13))))</formula>
    </cfRule>
  </conditionalFormatting>
  <conditionalFormatting sqref="G13">
    <cfRule type="expression" dxfId="12" priority="13" stopIfTrue="1">
      <formula>AND(G13&lt;&gt;"",OR(G13&lt;0,NOT(ISNUMBER(G13))))</formula>
    </cfRule>
  </conditionalFormatting>
  <conditionalFormatting sqref="H13">
    <cfRule type="expression" dxfId="11" priority="12" stopIfTrue="1">
      <formula>AND(H13&lt;&gt;"",OR(H13&lt;0,NOT(ISNUMBER(H13))))</formula>
    </cfRule>
  </conditionalFormatting>
  <conditionalFormatting sqref="I13">
    <cfRule type="expression" dxfId="10" priority="11" stopIfTrue="1">
      <formula>AND(I13&lt;&gt;"",OR(I13&lt;0,NOT(ISNUMBER(I13))))</formula>
    </cfRule>
  </conditionalFormatting>
  <conditionalFormatting sqref="J13">
    <cfRule type="expression" dxfId="9" priority="10" stopIfTrue="1">
      <formula>AND(J13&lt;&gt;"",OR(J13&lt;0,NOT(ISNUMBER(J13))))</formula>
    </cfRule>
  </conditionalFormatting>
  <conditionalFormatting sqref="K13">
    <cfRule type="expression" dxfId="8" priority="9" stopIfTrue="1">
      <formula>AND(K13&lt;&gt;"",OR(K13&lt;0,NOT(ISNUMBER(K13))))</formula>
    </cfRule>
  </conditionalFormatting>
  <conditionalFormatting sqref="D24">
    <cfRule type="expression" dxfId="7" priority="8" stopIfTrue="1">
      <formula>AND(D24&lt;&gt;"",OR(D24&lt;0,NOT(ISNUMBER(D24))))</formula>
    </cfRule>
  </conditionalFormatting>
  <conditionalFormatting sqref="E24">
    <cfRule type="expression" dxfId="6" priority="7" stopIfTrue="1">
      <formula>AND(E24&lt;&gt;"",OR(E24&lt;0,NOT(ISNUMBER(E24))))</formula>
    </cfRule>
  </conditionalFormatting>
  <conditionalFormatting sqref="F24">
    <cfRule type="expression" dxfId="5" priority="6" stopIfTrue="1">
      <formula>AND(F24&lt;&gt;"",OR(F24&lt;0,NOT(ISNUMBER(F24))))</formula>
    </cfRule>
  </conditionalFormatting>
  <conditionalFormatting sqref="G24">
    <cfRule type="expression" dxfId="4" priority="5" stopIfTrue="1">
      <formula>AND(G24&lt;&gt;"",OR(G24&lt;0,NOT(ISNUMBER(G24))))</formula>
    </cfRule>
  </conditionalFormatting>
  <conditionalFormatting sqref="H24">
    <cfRule type="expression" dxfId="3" priority="4" stopIfTrue="1">
      <formula>AND(H24&lt;&gt;"",OR(H24&lt;0,NOT(ISNUMBER(H24))))</formula>
    </cfRule>
  </conditionalFormatting>
  <conditionalFormatting sqref="I24">
    <cfRule type="expression" dxfId="2" priority="3" stopIfTrue="1">
      <formula>AND(I24&lt;&gt;"",OR(I24&lt;0,NOT(ISNUMBER(I24))))</formula>
    </cfRule>
  </conditionalFormatting>
  <conditionalFormatting sqref="J24">
    <cfRule type="expression" dxfId="1" priority="2" stopIfTrue="1">
      <formula>AND(J24&lt;&gt;"",OR(J24&lt;0,NOT(ISNUMBER(J24))))</formula>
    </cfRule>
  </conditionalFormatting>
  <conditionalFormatting sqref="K24">
    <cfRule type="expression" dxfId="0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J39" sqref="J39"/>
    </sheetView>
  </sheetViews>
  <sheetFormatPr defaultRowHeight="12"/>
  <cols>
    <col min="1" max="1" width="26.140625" customWidth="1"/>
    <col min="2" max="2" width="15.140625" customWidth="1"/>
    <col min="3" max="3" width="13.85546875" customWidth="1"/>
    <col min="5" max="5" width="10.7109375" customWidth="1"/>
    <col min="6" max="6" width="9.85546875" customWidth="1"/>
    <col min="10" max="10" width="10.42578125" customWidth="1"/>
    <col min="11" max="11" width="12.5703125" customWidth="1"/>
  </cols>
  <sheetData>
    <row r="1" spans="1:13" ht="15">
      <c r="A1" s="608" t="s">
        <v>776</v>
      </c>
      <c r="B1" s="608" t="s">
        <v>777</v>
      </c>
      <c r="C1" s="608" t="s">
        <v>778</v>
      </c>
      <c r="D1" s="608" t="s">
        <v>779</v>
      </c>
      <c r="E1" s="608" t="s">
        <v>780</v>
      </c>
      <c r="F1" s="608" t="s">
        <v>349</v>
      </c>
      <c r="G1" s="608" t="s">
        <v>781</v>
      </c>
      <c r="H1" s="608" t="s">
        <v>782</v>
      </c>
      <c r="I1" s="608" t="s">
        <v>783</v>
      </c>
      <c r="J1" s="608" t="s">
        <v>784</v>
      </c>
      <c r="K1" s="608" t="s">
        <v>785</v>
      </c>
      <c r="L1" s="608" t="s">
        <v>786</v>
      </c>
    </row>
    <row r="2" spans="1:13" ht="15">
      <c r="A2" s="609" t="s">
        <v>787</v>
      </c>
      <c r="B2" s="609" t="s">
        <v>788</v>
      </c>
      <c r="C2" s="610">
        <v>539.79726493500027</v>
      </c>
      <c r="D2" s="610">
        <v>12317.697104979969</v>
      </c>
      <c r="E2" s="610">
        <v>1141.299876959999</v>
      </c>
      <c r="F2" s="610">
        <v>149873.5707489347</v>
      </c>
      <c r="G2" s="610">
        <v>772.40114653000012</v>
      </c>
      <c r="H2" s="610">
        <v>4454.6736617250044</v>
      </c>
      <c r="I2" s="611"/>
      <c r="J2" s="610">
        <v>31401.366818520029</v>
      </c>
      <c r="K2" s="611"/>
      <c r="L2" s="611"/>
      <c r="M2" s="612"/>
    </row>
    <row r="3" spans="1:13" ht="15">
      <c r="A3" s="609" t="s">
        <v>787</v>
      </c>
      <c r="B3" s="609" t="s">
        <v>789</v>
      </c>
      <c r="C3" s="610">
        <v>24141.740875620024</v>
      </c>
      <c r="D3" s="611"/>
      <c r="E3" s="610">
        <v>15187.102265460035</v>
      </c>
      <c r="F3" s="610">
        <v>42882.193512785001</v>
      </c>
      <c r="G3" s="610">
        <v>7876.3996114699949</v>
      </c>
      <c r="H3" s="610">
        <v>23450.878984835043</v>
      </c>
      <c r="I3" s="611"/>
      <c r="J3" s="610">
        <v>16900.380130745001</v>
      </c>
      <c r="K3" s="611"/>
      <c r="L3" s="611"/>
      <c r="M3" s="612"/>
    </row>
    <row r="4" spans="1:13" ht="15">
      <c r="A4" s="609" t="s">
        <v>787</v>
      </c>
      <c r="B4" s="609" t="s">
        <v>790</v>
      </c>
      <c r="C4" s="610">
        <v>9550.8562001400223</v>
      </c>
      <c r="D4" s="610">
        <v>698.22053393999988</v>
      </c>
      <c r="E4" s="610">
        <v>19572.291133685019</v>
      </c>
      <c r="F4" s="610">
        <v>68050.325778214843</v>
      </c>
      <c r="G4" s="610">
        <v>10172.789643830005</v>
      </c>
      <c r="H4" s="610">
        <v>9989.8023809949973</v>
      </c>
      <c r="I4" s="611"/>
      <c r="J4" s="610">
        <v>152481.84836664912</v>
      </c>
      <c r="K4" s="611"/>
      <c r="L4" s="611"/>
      <c r="M4" s="612"/>
    </row>
    <row r="5" spans="1:13" ht="15">
      <c r="A5" s="609" t="s">
        <v>787</v>
      </c>
      <c r="B5" s="609" t="s">
        <v>791</v>
      </c>
      <c r="C5" s="611"/>
      <c r="D5" s="611"/>
      <c r="E5" s="611"/>
      <c r="F5" s="610">
        <v>46.922446429999994</v>
      </c>
      <c r="G5" s="611"/>
      <c r="H5" s="611"/>
      <c r="I5" s="611"/>
      <c r="J5" s="610">
        <v>11301.670264854998</v>
      </c>
      <c r="K5" s="611"/>
      <c r="L5" s="611"/>
      <c r="M5" s="612"/>
    </row>
    <row r="6" spans="1:13" ht="15">
      <c r="A6" s="609" t="s">
        <v>787</v>
      </c>
      <c r="B6" s="609" t="s">
        <v>792</v>
      </c>
      <c r="C6" s="611"/>
      <c r="D6" s="611"/>
      <c r="E6" s="611"/>
      <c r="F6" s="611"/>
      <c r="G6" s="611"/>
      <c r="H6" s="611"/>
      <c r="I6" s="611"/>
      <c r="J6" s="611"/>
      <c r="K6" s="610">
        <v>153245.04895157</v>
      </c>
      <c r="L6" s="610">
        <v>0.45233164000000003</v>
      </c>
      <c r="M6" s="612"/>
    </row>
    <row r="7" spans="1:13" ht="15">
      <c r="A7" s="609" t="s">
        <v>793</v>
      </c>
      <c r="B7" s="609" t="s">
        <v>788</v>
      </c>
      <c r="C7" s="610">
        <v>8.010673950000001</v>
      </c>
      <c r="D7" s="611"/>
      <c r="E7" s="610">
        <v>4.6710270400000002</v>
      </c>
      <c r="F7" s="610">
        <v>90.56871897000002</v>
      </c>
      <c r="G7" s="611"/>
      <c r="H7" s="610">
        <v>36.08650787000002</v>
      </c>
      <c r="I7" s="611"/>
      <c r="J7" s="610">
        <v>50.691171070000003</v>
      </c>
      <c r="K7" s="611"/>
      <c r="L7" s="611"/>
      <c r="M7" s="612"/>
    </row>
    <row r="8" spans="1:13" ht="15">
      <c r="A8" s="609" t="s">
        <v>793</v>
      </c>
      <c r="B8" s="609" t="s">
        <v>789</v>
      </c>
      <c r="C8" s="610">
        <v>690.02726458999996</v>
      </c>
      <c r="D8" s="611"/>
      <c r="E8" s="610">
        <v>137.82371205000001</v>
      </c>
      <c r="F8" s="610">
        <v>2747.513911160002</v>
      </c>
      <c r="G8" s="610">
        <v>37.886938200000003</v>
      </c>
      <c r="H8" s="610">
        <v>267.49382471499996</v>
      </c>
      <c r="I8" s="611"/>
      <c r="J8" s="610">
        <v>386.33512126999989</v>
      </c>
      <c r="K8" s="611"/>
      <c r="L8" s="611"/>
      <c r="M8" s="612"/>
    </row>
    <row r="9" spans="1:13" ht="15">
      <c r="A9" s="609" t="s">
        <v>793</v>
      </c>
      <c r="B9" s="609" t="s">
        <v>790</v>
      </c>
      <c r="C9" s="610">
        <v>132.42221784</v>
      </c>
      <c r="D9" s="611"/>
      <c r="E9" s="610">
        <v>238.10252398500006</v>
      </c>
      <c r="F9" s="610">
        <v>2936.5338496949985</v>
      </c>
      <c r="G9" s="611"/>
      <c r="H9" s="610">
        <v>99.614542324999988</v>
      </c>
      <c r="I9" s="611"/>
      <c r="J9" s="610">
        <v>3825.5128032000002</v>
      </c>
      <c r="K9" s="611"/>
      <c r="L9" s="611"/>
      <c r="M9" s="612"/>
    </row>
    <row r="10" spans="1:13" ht="15">
      <c r="A10" s="609" t="s">
        <v>793</v>
      </c>
      <c r="B10" s="609" t="s">
        <v>791</v>
      </c>
      <c r="C10" s="611"/>
      <c r="D10" s="611"/>
      <c r="E10" s="611"/>
      <c r="F10" s="610">
        <v>0.22196263999999999</v>
      </c>
      <c r="G10" s="611"/>
      <c r="H10" s="611"/>
      <c r="I10" s="611"/>
      <c r="J10" s="610">
        <v>39.944632920000011</v>
      </c>
      <c r="K10" s="611"/>
      <c r="L10" s="611"/>
      <c r="M10" s="612"/>
    </row>
    <row r="11" spans="1:13" ht="15">
      <c r="A11" s="609" t="s">
        <v>793</v>
      </c>
      <c r="B11" s="609" t="s">
        <v>792</v>
      </c>
      <c r="C11" s="611"/>
      <c r="D11" s="611"/>
      <c r="E11" s="611"/>
      <c r="F11" s="611"/>
      <c r="G11" s="611"/>
      <c r="H11" s="611"/>
      <c r="I11" s="611"/>
      <c r="J11" s="611"/>
      <c r="K11" s="610">
        <v>3613.0804438299992</v>
      </c>
      <c r="L11" s="610">
        <v>818.16738144999999</v>
      </c>
      <c r="M11" s="612"/>
    </row>
    <row r="12" spans="1:13" ht="15">
      <c r="A12" s="609" t="s">
        <v>794</v>
      </c>
      <c r="B12" s="609" t="s">
        <v>788</v>
      </c>
      <c r="C12" s="610">
        <v>120.02901977000002</v>
      </c>
      <c r="D12" s="610">
        <v>1962.227911200001</v>
      </c>
      <c r="E12" s="610">
        <v>166.56536036</v>
      </c>
      <c r="F12" s="610">
        <v>112969.33558360561</v>
      </c>
      <c r="G12" s="611"/>
      <c r="H12" s="610">
        <v>673.49674714999981</v>
      </c>
      <c r="I12" s="611"/>
      <c r="J12" s="610">
        <v>21350.755083919965</v>
      </c>
      <c r="K12" s="611"/>
      <c r="L12" s="611"/>
      <c r="M12" s="612"/>
    </row>
    <row r="13" spans="1:13" ht="15">
      <c r="A13" s="609" t="s">
        <v>794</v>
      </c>
      <c r="B13" s="609" t="s">
        <v>789</v>
      </c>
      <c r="C13" s="610">
        <v>40009.246753564999</v>
      </c>
      <c r="D13" s="611"/>
      <c r="E13" s="610">
        <v>9936.4246736250043</v>
      </c>
      <c r="F13" s="610">
        <v>85208.565290399842</v>
      </c>
      <c r="G13" s="611"/>
      <c r="H13" s="610">
        <v>378.91420264000004</v>
      </c>
      <c r="I13" s="611"/>
      <c r="J13" s="610">
        <v>9582.2063933650006</v>
      </c>
      <c r="K13" s="611"/>
      <c r="L13" s="611"/>
      <c r="M13" s="612"/>
    </row>
    <row r="14" spans="1:13" ht="15">
      <c r="A14" s="609" t="s">
        <v>794</v>
      </c>
      <c r="B14" s="609" t="s">
        <v>790</v>
      </c>
      <c r="C14" s="610">
        <v>2654.2764646700043</v>
      </c>
      <c r="D14" s="610">
        <v>461.54082665999999</v>
      </c>
      <c r="E14" s="610">
        <v>5368.2043844200016</v>
      </c>
      <c r="F14" s="610">
        <v>133346.01398762042</v>
      </c>
      <c r="G14" s="611"/>
      <c r="H14" s="610">
        <v>69.465309079999997</v>
      </c>
      <c r="I14" s="611"/>
      <c r="J14" s="610">
        <v>51315.602987300095</v>
      </c>
      <c r="K14" s="611"/>
      <c r="L14" s="611"/>
      <c r="M14" s="612"/>
    </row>
    <row r="15" spans="1:13" ht="15">
      <c r="A15" s="609" t="s">
        <v>794</v>
      </c>
      <c r="B15" s="609" t="s">
        <v>791</v>
      </c>
      <c r="C15" s="611"/>
      <c r="D15" s="611"/>
      <c r="E15" s="611"/>
      <c r="F15" s="610">
        <v>1300.2144768250007</v>
      </c>
      <c r="G15" s="611"/>
      <c r="H15" s="611"/>
      <c r="I15" s="611"/>
      <c r="J15" s="610">
        <v>27989.754319780001</v>
      </c>
      <c r="K15" s="611"/>
      <c r="L15" s="611"/>
      <c r="M15" s="612"/>
    </row>
    <row r="16" spans="1:13" ht="15">
      <c r="A16" s="609" t="s">
        <v>794</v>
      </c>
      <c r="B16" s="609" t="s">
        <v>792</v>
      </c>
      <c r="C16" s="611"/>
      <c r="D16" s="611"/>
      <c r="E16" s="611"/>
      <c r="F16" s="611"/>
      <c r="G16" s="611"/>
      <c r="H16" s="611"/>
      <c r="I16" s="611"/>
      <c r="J16" s="611"/>
      <c r="K16" s="610">
        <v>146362.27462588012</v>
      </c>
      <c r="L16" s="611"/>
      <c r="M16" s="612"/>
    </row>
    <row r="17" spans="1:13" ht="15">
      <c r="A17" s="609" t="s">
        <v>795</v>
      </c>
      <c r="B17" s="613" t="s">
        <v>788</v>
      </c>
      <c r="M17" s="612"/>
    </row>
    <row r="18" spans="1:13" ht="15">
      <c r="A18" s="609" t="s">
        <v>795</v>
      </c>
      <c r="B18" s="609" t="s">
        <v>789</v>
      </c>
      <c r="C18" s="611"/>
      <c r="D18" s="611"/>
      <c r="E18" s="611"/>
      <c r="F18" s="610">
        <v>987.43771726</v>
      </c>
      <c r="G18" s="611"/>
      <c r="H18" s="611"/>
      <c r="I18" s="611"/>
      <c r="J18" s="610">
        <v>1871.19737209</v>
      </c>
      <c r="K18" s="611"/>
      <c r="L18" s="611"/>
      <c r="M18" s="612"/>
    </row>
    <row r="19" spans="1:13" ht="15">
      <c r="A19" s="609" t="s">
        <v>795</v>
      </c>
      <c r="B19" s="609" t="s">
        <v>790</v>
      </c>
      <c r="C19" s="611"/>
      <c r="D19" s="611"/>
      <c r="E19" s="610">
        <v>71.375227840000008</v>
      </c>
      <c r="F19" s="610">
        <v>852.42664600000001</v>
      </c>
      <c r="G19" s="611"/>
      <c r="H19" s="611"/>
      <c r="I19" s="611"/>
      <c r="J19" s="610">
        <v>4073.9760882999994</v>
      </c>
      <c r="K19" s="611"/>
      <c r="L19" s="611"/>
      <c r="M19" s="612"/>
    </row>
    <row r="20" spans="1:13" ht="15">
      <c r="A20" s="609" t="s">
        <v>795</v>
      </c>
      <c r="B20" s="609" t="s">
        <v>791</v>
      </c>
      <c r="C20" s="611"/>
      <c r="D20" s="611"/>
      <c r="E20" s="611"/>
      <c r="F20" s="611"/>
      <c r="G20" s="611"/>
      <c r="H20" s="611"/>
      <c r="I20" s="611"/>
      <c r="J20" s="610">
        <v>2.7065543200000004</v>
      </c>
      <c r="K20" s="611"/>
      <c r="L20" s="611"/>
      <c r="M20" s="612"/>
    </row>
    <row r="21" spans="1:13" ht="15">
      <c r="A21" t="s">
        <v>795</v>
      </c>
      <c r="B21" s="609" t="s">
        <v>792</v>
      </c>
      <c r="C21" s="611"/>
      <c r="D21" s="611"/>
      <c r="E21" s="611"/>
      <c r="F21" s="611"/>
      <c r="G21" s="611"/>
      <c r="H21" s="611"/>
      <c r="I21" s="611"/>
      <c r="J21" s="611"/>
      <c r="K21" s="610">
        <v>3.7330053099999998</v>
      </c>
      <c r="L21" s="611"/>
      <c r="M21" s="6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1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/>
      <c r="B4" s="463"/>
    </row>
    <row r="5" spans="1:2" ht="15" customHeight="1">
      <c r="A5" s="462"/>
      <c r="B5" s="463"/>
    </row>
    <row r="6" spans="1:2" ht="15" customHeight="1">
      <c r="A6" s="462"/>
      <c r="B6" s="463"/>
    </row>
    <row r="7" spans="1:2" ht="15" customHeight="1">
      <c r="A7" s="462"/>
      <c r="B7" s="463"/>
    </row>
    <row r="8" spans="1:2" ht="15" customHeight="1">
      <c r="A8" s="462"/>
      <c r="B8" s="463"/>
    </row>
    <row r="9" spans="1:2" ht="15" customHeight="1">
      <c r="A9" s="462"/>
      <c r="B9" s="463"/>
    </row>
    <row r="10" spans="1:2" ht="15" customHeight="1">
      <c r="A10" s="462"/>
      <c r="B10" s="463"/>
    </row>
    <row r="11" spans="1:2" ht="15" customHeight="1">
      <c r="A11" s="462"/>
      <c r="B11" s="463"/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1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326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/>
      <c r="B4" s="463"/>
    </row>
    <row r="5" spans="1:2" ht="15" customHeight="1">
      <c r="A5" s="462"/>
      <c r="B5" s="463"/>
    </row>
    <row r="6" spans="1:2" ht="15" customHeight="1">
      <c r="A6" s="462"/>
      <c r="B6" s="463"/>
    </row>
    <row r="7" spans="1:2" ht="15" customHeight="1">
      <c r="A7" s="462"/>
      <c r="B7" s="463"/>
    </row>
    <row r="8" spans="1:2" ht="15" customHeight="1">
      <c r="A8" s="462"/>
      <c r="B8" s="463"/>
    </row>
    <row r="9" spans="1:2" ht="15" customHeight="1">
      <c r="A9" s="462"/>
      <c r="B9" s="463"/>
    </row>
    <row r="10" spans="1:2" ht="15" customHeight="1">
      <c r="A10" s="462"/>
      <c r="B10" s="463"/>
    </row>
    <row r="11" spans="1:2" ht="15" customHeight="1">
      <c r="A11" s="462"/>
      <c r="B11" s="463"/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1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327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/>
      <c r="B4" s="463"/>
    </row>
    <row r="5" spans="1:2" ht="15" customHeight="1">
      <c r="A5" s="462"/>
      <c r="B5" s="463"/>
    </row>
    <row r="6" spans="1:2" ht="15" customHeight="1">
      <c r="A6" s="462"/>
      <c r="B6" s="463"/>
    </row>
    <row r="7" spans="1:2" ht="15" customHeight="1">
      <c r="A7" s="462"/>
      <c r="B7" s="463"/>
    </row>
    <row r="8" spans="1:2" ht="15" customHeight="1">
      <c r="A8" s="462"/>
      <c r="B8" s="463"/>
    </row>
    <row r="9" spans="1:2" ht="15" customHeight="1">
      <c r="A9" s="462"/>
      <c r="B9" s="463"/>
    </row>
    <row r="10" spans="1:2" ht="15" customHeight="1">
      <c r="A10" s="462"/>
      <c r="B10" s="463"/>
    </row>
    <row r="11" spans="1:2" ht="15" customHeight="1">
      <c r="A11" s="462"/>
      <c r="B11" s="463"/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346</v>
      </c>
      <c r="C4" s="453" t="s">
        <v>347</v>
      </c>
      <c r="D4" s="453" t="s">
        <v>348</v>
      </c>
    </row>
    <row r="5" spans="1:4">
      <c r="A5">
        <v>2</v>
      </c>
      <c r="B5" s="452" t="s">
        <v>349</v>
      </c>
      <c r="C5" s="453" t="s">
        <v>350</v>
      </c>
      <c r="D5" s="453" t="s">
        <v>348</v>
      </c>
    </row>
    <row r="6" spans="1:4">
      <c r="A6">
        <v>3</v>
      </c>
      <c r="B6" s="452" t="s">
        <v>351</v>
      </c>
      <c r="C6" s="453" t="s">
        <v>352</v>
      </c>
      <c r="D6" s="453" t="s">
        <v>353</v>
      </c>
    </row>
    <row r="7" spans="1:4">
      <c r="A7">
        <v>4</v>
      </c>
      <c r="B7" s="452" t="s">
        <v>354</v>
      </c>
      <c r="C7" s="453" t="s">
        <v>355</v>
      </c>
      <c r="D7" s="453" t="s">
        <v>356</v>
      </c>
    </row>
    <row r="8" spans="1:4">
      <c r="A8">
        <v>5</v>
      </c>
      <c r="B8" s="452" t="s">
        <v>357</v>
      </c>
      <c r="C8" s="453" t="s">
        <v>358</v>
      </c>
      <c r="D8" s="453" t="s">
        <v>359</v>
      </c>
    </row>
    <row r="9" spans="1:4">
      <c r="A9">
        <v>6</v>
      </c>
      <c r="B9" s="452" t="s">
        <v>360</v>
      </c>
      <c r="C9" s="453" t="s">
        <v>361</v>
      </c>
      <c r="D9" s="453" t="s">
        <v>348</v>
      </c>
    </row>
    <row r="10" spans="1:4">
      <c r="A10">
        <v>7</v>
      </c>
      <c r="B10" s="452" t="s">
        <v>362</v>
      </c>
      <c r="C10" s="453" t="s">
        <v>363</v>
      </c>
      <c r="D10" s="453" t="s">
        <v>364</v>
      </c>
    </row>
    <row r="11" spans="1:4">
      <c r="A11">
        <v>8</v>
      </c>
      <c r="B11" s="452" t="s">
        <v>365</v>
      </c>
      <c r="C11" s="453" t="s">
        <v>366</v>
      </c>
      <c r="D11" s="453" t="s">
        <v>348</v>
      </c>
    </row>
    <row r="12" spans="1:4">
      <c r="A12">
        <v>9</v>
      </c>
      <c r="B12" s="452" t="s">
        <v>367</v>
      </c>
      <c r="C12" s="453" t="s">
        <v>368</v>
      </c>
      <c r="D12" s="453" t="s">
        <v>356</v>
      </c>
    </row>
    <row r="13" spans="1:4">
      <c r="A13">
        <v>10</v>
      </c>
      <c r="B13" s="452" t="s">
        <v>369</v>
      </c>
      <c r="C13" s="453" t="s">
        <v>370</v>
      </c>
      <c r="D13" s="453" t="s">
        <v>371</v>
      </c>
    </row>
    <row r="14" spans="1:4">
      <c r="A14">
        <v>11</v>
      </c>
      <c r="B14" s="452" t="s">
        <v>372</v>
      </c>
      <c r="C14" s="453" t="s">
        <v>373</v>
      </c>
      <c r="D14" s="453" t="s">
        <v>348</v>
      </c>
    </row>
    <row r="15" spans="1:4">
      <c r="A15">
        <v>12</v>
      </c>
      <c r="B15" s="452" t="s">
        <v>374</v>
      </c>
      <c r="C15" s="453" t="s">
        <v>375</v>
      </c>
      <c r="D15" s="453" t="s">
        <v>376</v>
      </c>
    </row>
    <row r="16" spans="1:4">
      <c r="A16">
        <v>13</v>
      </c>
      <c r="B16" s="452" t="s">
        <v>377</v>
      </c>
      <c r="C16" s="453" t="s">
        <v>378</v>
      </c>
      <c r="D16" s="453" t="s">
        <v>356</v>
      </c>
    </row>
    <row r="17" spans="1:4">
      <c r="A17">
        <v>14</v>
      </c>
      <c r="B17" s="452" t="s">
        <v>379</v>
      </c>
      <c r="C17" s="453" t="s">
        <v>380</v>
      </c>
      <c r="D17" s="453" t="s">
        <v>348</v>
      </c>
    </row>
    <row r="18" spans="1:4">
      <c r="A18">
        <v>15</v>
      </c>
      <c r="B18" s="452" t="s">
        <v>381</v>
      </c>
      <c r="C18" s="453" t="s">
        <v>382</v>
      </c>
      <c r="D18" s="453" t="s">
        <v>376</v>
      </c>
    </row>
    <row r="19" spans="1:4">
      <c r="A19">
        <v>16</v>
      </c>
      <c r="B19" s="452" t="s">
        <v>383</v>
      </c>
      <c r="C19" s="453" t="s">
        <v>384</v>
      </c>
      <c r="D19" s="453" t="s">
        <v>359</v>
      </c>
    </row>
    <row r="20" spans="1:4">
      <c r="A20">
        <v>17</v>
      </c>
      <c r="B20" s="452" t="s">
        <v>385</v>
      </c>
      <c r="C20" s="453" t="s">
        <v>386</v>
      </c>
      <c r="D20" s="453" t="s">
        <v>356</v>
      </c>
    </row>
    <row r="21" spans="1:4">
      <c r="A21">
        <v>18</v>
      </c>
      <c r="B21" s="452" t="s">
        <v>387</v>
      </c>
      <c r="C21" s="453" t="s">
        <v>388</v>
      </c>
      <c r="D21" s="453" t="s">
        <v>364</v>
      </c>
    </row>
    <row r="22" spans="1:4">
      <c r="A22">
        <v>19</v>
      </c>
      <c r="B22" s="452" t="s">
        <v>389</v>
      </c>
      <c r="C22" s="453" t="s">
        <v>390</v>
      </c>
      <c r="D22" s="453" t="s">
        <v>348</v>
      </c>
    </row>
    <row r="23" spans="1:4">
      <c r="A23">
        <v>20</v>
      </c>
      <c r="B23" s="452" t="s">
        <v>391</v>
      </c>
      <c r="C23" s="453" t="s">
        <v>392</v>
      </c>
      <c r="D23" s="453" t="s">
        <v>353</v>
      </c>
    </row>
    <row r="24" spans="1:4">
      <c r="A24">
        <v>21</v>
      </c>
      <c r="B24" s="452" t="s">
        <v>393</v>
      </c>
      <c r="C24" s="453" t="s">
        <v>394</v>
      </c>
      <c r="D24" s="453" t="s">
        <v>364</v>
      </c>
    </row>
    <row r="25" spans="1:4">
      <c r="A25">
        <v>22</v>
      </c>
      <c r="B25" s="452" t="s">
        <v>395</v>
      </c>
      <c r="C25" s="453" t="s">
        <v>396</v>
      </c>
      <c r="D25" s="453" t="s">
        <v>348</v>
      </c>
    </row>
    <row r="26" spans="1:4">
      <c r="A26">
        <v>23</v>
      </c>
      <c r="B26" s="452" t="s">
        <v>397</v>
      </c>
      <c r="C26" s="453" t="s">
        <v>398</v>
      </c>
      <c r="D26" s="453" t="s">
        <v>359</v>
      </c>
    </row>
    <row r="27" spans="1:4">
      <c r="A27">
        <v>24</v>
      </c>
      <c r="B27" s="452" t="s">
        <v>399</v>
      </c>
      <c r="C27" s="453" t="s">
        <v>400</v>
      </c>
      <c r="D27" s="453" t="s">
        <v>359</v>
      </c>
    </row>
    <row r="28" spans="1:4">
      <c r="A28">
        <v>25</v>
      </c>
      <c r="B28" s="452" t="s">
        <v>401</v>
      </c>
      <c r="C28" s="453" t="s">
        <v>402</v>
      </c>
      <c r="D28" s="453" t="s">
        <v>403</v>
      </c>
    </row>
    <row r="29" spans="1:4">
      <c r="A29">
        <v>26</v>
      </c>
      <c r="B29" s="452" t="s">
        <v>404</v>
      </c>
      <c r="C29" s="453" t="s">
        <v>405</v>
      </c>
      <c r="D29" s="453" t="s">
        <v>348</v>
      </c>
    </row>
    <row r="30" spans="1:4">
      <c r="A30">
        <v>27</v>
      </c>
      <c r="B30" s="452" t="s">
        <v>406</v>
      </c>
      <c r="C30" s="453" t="s">
        <v>407</v>
      </c>
      <c r="D30" s="453" t="s">
        <v>348</v>
      </c>
    </row>
    <row r="31" spans="1:4">
      <c r="A31">
        <v>28</v>
      </c>
      <c r="B31" s="452" t="s">
        <v>408</v>
      </c>
      <c r="C31" s="453" t="s">
        <v>409</v>
      </c>
      <c r="D31" s="453" t="s">
        <v>348</v>
      </c>
    </row>
    <row r="32" spans="1:4">
      <c r="A32">
        <v>29</v>
      </c>
      <c r="B32" s="452" t="s">
        <v>410</v>
      </c>
      <c r="C32" s="453" t="s">
        <v>411</v>
      </c>
      <c r="D32" s="453" t="s">
        <v>359</v>
      </c>
    </row>
    <row r="33" spans="1:4">
      <c r="A33">
        <v>30</v>
      </c>
      <c r="B33" s="452" t="s">
        <v>412</v>
      </c>
      <c r="C33" s="453" t="s">
        <v>413</v>
      </c>
      <c r="D33" s="453" t="s">
        <v>348</v>
      </c>
    </row>
    <row r="34" spans="1:4">
      <c r="A34">
        <v>31</v>
      </c>
      <c r="B34" s="452" t="s">
        <v>414</v>
      </c>
      <c r="C34" s="453" t="s">
        <v>415</v>
      </c>
      <c r="D34" s="453" t="s">
        <v>348</v>
      </c>
    </row>
    <row r="35" spans="1:4">
      <c r="A35">
        <v>32</v>
      </c>
      <c r="B35" s="452" t="s">
        <v>416</v>
      </c>
      <c r="C35" s="453" t="s">
        <v>417</v>
      </c>
      <c r="D35" s="453" t="s">
        <v>376</v>
      </c>
    </row>
    <row r="36" spans="1:4">
      <c r="A36">
        <v>33</v>
      </c>
      <c r="B36" s="452" t="s">
        <v>418</v>
      </c>
      <c r="C36" s="453" t="s">
        <v>419</v>
      </c>
      <c r="D36" s="453" t="s">
        <v>348</v>
      </c>
    </row>
    <row r="37" spans="1:4">
      <c r="A37">
        <v>34</v>
      </c>
      <c r="B37" s="452" t="s">
        <v>420</v>
      </c>
      <c r="C37" s="453" t="s">
        <v>421</v>
      </c>
      <c r="D37" s="453" t="s">
        <v>348</v>
      </c>
    </row>
    <row r="38" spans="1:4">
      <c r="A38">
        <v>35</v>
      </c>
      <c r="B38" s="452" t="s">
        <v>422</v>
      </c>
      <c r="C38" s="453" t="s">
        <v>423</v>
      </c>
      <c r="D38" s="453" t="s">
        <v>287</v>
      </c>
    </row>
    <row r="39" spans="1:4">
      <c r="A39">
        <v>36</v>
      </c>
      <c r="B39" s="452" t="s">
        <v>424</v>
      </c>
      <c r="C39" s="453" t="s">
        <v>425</v>
      </c>
      <c r="D39" s="453" t="s">
        <v>348</v>
      </c>
    </row>
    <row r="40" spans="1:4">
      <c r="A40">
        <v>37</v>
      </c>
      <c r="B40" s="452" t="s">
        <v>426</v>
      </c>
      <c r="C40" s="453" t="s">
        <v>427</v>
      </c>
      <c r="D40" s="453" t="s">
        <v>348</v>
      </c>
    </row>
    <row r="41" spans="1:4">
      <c r="A41">
        <v>38</v>
      </c>
      <c r="B41" s="452" t="s">
        <v>428</v>
      </c>
      <c r="C41" s="453" t="s">
        <v>429</v>
      </c>
      <c r="D41" s="453" t="s">
        <v>364</v>
      </c>
    </row>
    <row r="42" spans="1:4">
      <c r="A42">
        <v>39</v>
      </c>
      <c r="B42" s="452" t="s">
        <v>430</v>
      </c>
      <c r="C42" s="453" t="s">
        <v>431</v>
      </c>
      <c r="D42" s="453" t="s">
        <v>348</v>
      </c>
    </row>
    <row r="43" spans="1:4">
      <c r="A43">
        <v>40</v>
      </c>
      <c r="B43" s="452" t="s">
        <v>432</v>
      </c>
      <c r="C43" s="453" t="s">
        <v>433</v>
      </c>
      <c r="D43" s="453" t="s">
        <v>348</v>
      </c>
    </row>
    <row r="44" spans="1:4">
      <c r="A44">
        <v>41</v>
      </c>
      <c r="B44" s="452" t="s">
        <v>434</v>
      </c>
      <c r="C44" s="453" t="s">
        <v>435</v>
      </c>
      <c r="D44" s="453" t="s">
        <v>356</v>
      </c>
    </row>
    <row r="45" spans="1:4">
      <c r="A45">
        <v>42</v>
      </c>
      <c r="B45" s="452" t="s">
        <v>436</v>
      </c>
      <c r="C45" s="453" t="s">
        <v>437</v>
      </c>
      <c r="D45" s="453" t="s">
        <v>348</v>
      </c>
    </row>
    <row r="46" spans="1:4">
      <c r="A46">
        <v>43</v>
      </c>
      <c r="B46" s="452" t="s">
        <v>438</v>
      </c>
      <c r="C46" s="453" t="s">
        <v>439</v>
      </c>
      <c r="D46" s="453" t="s">
        <v>348</v>
      </c>
    </row>
    <row r="47" spans="1:4">
      <c r="A47">
        <v>44</v>
      </c>
      <c r="B47" s="452" t="s">
        <v>440</v>
      </c>
      <c r="C47" s="453" t="s">
        <v>441</v>
      </c>
      <c r="D47" s="453" t="s">
        <v>353</v>
      </c>
    </row>
    <row r="48" spans="1:4">
      <c r="A48">
        <v>45</v>
      </c>
      <c r="B48" s="452" t="s">
        <v>442</v>
      </c>
      <c r="C48" s="453" t="s">
        <v>443</v>
      </c>
      <c r="D48" s="453" t="s">
        <v>287</v>
      </c>
    </row>
    <row r="49" spans="1:4">
      <c r="A49">
        <v>46</v>
      </c>
      <c r="B49" s="452" t="s">
        <v>444</v>
      </c>
      <c r="C49" s="453" t="s">
        <v>445</v>
      </c>
      <c r="D49" s="453" t="s">
        <v>356</v>
      </c>
    </row>
    <row r="50" spans="1:4">
      <c r="A50">
        <v>47</v>
      </c>
      <c r="B50" s="452" t="s">
        <v>446</v>
      </c>
      <c r="C50" s="453" t="s">
        <v>447</v>
      </c>
      <c r="D50" s="453" t="s">
        <v>348</v>
      </c>
    </row>
    <row r="51" spans="1:4">
      <c r="A51">
        <v>48</v>
      </c>
      <c r="B51" s="452" t="s">
        <v>448</v>
      </c>
      <c r="C51" s="453" t="s">
        <v>449</v>
      </c>
      <c r="D51" s="453" t="s">
        <v>348</v>
      </c>
    </row>
    <row r="52" spans="1:4">
      <c r="A52">
        <v>49</v>
      </c>
      <c r="B52" s="452" t="s">
        <v>450</v>
      </c>
      <c r="C52" s="453" t="s">
        <v>451</v>
      </c>
      <c r="D52" s="453" t="s">
        <v>371</v>
      </c>
    </row>
    <row r="53" spans="1:4">
      <c r="A53">
        <v>50</v>
      </c>
      <c r="B53" s="452" t="s">
        <v>452</v>
      </c>
      <c r="C53" s="453" t="s">
        <v>453</v>
      </c>
      <c r="D53" s="453" t="s">
        <v>348</v>
      </c>
    </row>
    <row r="54" spans="1:4">
      <c r="A54">
        <v>51</v>
      </c>
      <c r="B54" s="452" t="s">
        <v>454</v>
      </c>
      <c r="C54" s="453" t="s">
        <v>455</v>
      </c>
      <c r="D54" s="453" t="s">
        <v>348</v>
      </c>
    </row>
    <row r="55" spans="1:4">
      <c r="A55">
        <v>52</v>
      </c>
      <c r="B55" s="452" t="s">
        <v>456</v>
      </c>
      <c r="C55" s="453" t="s">
        <v>457</v>
      </c>
      <c r="D55" s="453" t="s">
        <v>348</v>
      </c>
    </row>
    <row r="56" spans="1:4">
      <c r="A56">
        <v>53</v>
      </c>
      <c r="B56" s="452" t="s">
        <v>458</v>
      </c>
      <c r="C56" s="453" t="s">
        <v>459</v>
      </c>
      <c r="D56" s="453" t="s">
        <v>371</v>
      </c>
    </row>
    <row r="57" spans="1:4">
      <c r="A57">
        <v>54</v>
      </c>
      <c r="B57" s="452" t="s">
        <v>460</v>
      </c>
      <c r="C57" s="453" t="s">
        <v>461</v>
      </c>
      <c r="D57" s="453" t="s">
        <v>348</v>
      </c>
    </row>
    <row r="58" spans="1:4">
      <c r="A58">
        <v>55</v>
      </c>
      <c r="B58" s="452" t="s">
        <v>462</v>
      </c>
      <c r="C58" s="453" t="s">
        <v>463</v>
      </c>
      <c r="D58" s="453" t="s">
        <v>348</v>
      </c>
    </row>
    <row r="59" spans="1:4">
      <c r="A59">
        <v>56</v>
      </c>
      <c r="B59" s="452" t="s">
        <v>464</v>
      </c>
      <c r="C59" s="453" t="s">
        <v>465</v>
      </c>
      <c r="D59" s="453" t="s">
        <v>348</v>
      </c>
    </row>
    <row r="60" spans="1:4">
      <c r="A60">
        <v>57</v>
      </c>
      <c r="B60" s="452" t="s">
        <v>466</v>
      </c>
      <c r="C60" s="453" t="s">
        <v>467</v>
      </c>
      <c r="D60" s="453" t="s">
        <v>348</v>
      </c>
    </row>
    <row r="61" spans="1:4">
      <c r="A61">
        <v>58</v>
      </c>
      <c r="B61" s="452" t="s">
        <v>468</v>
      </c>
      <c r="C61" s="453" t="s">
        <v>469</v>
      </c>
      <c r="D61" s="453" t="s">
        <v>348</v>
      </c>
    </row>
    <row r="62" spans="1:4">
      <c r="A62">
        <v>59</v>
      </c>
      <c r="B62" s="452" t="s">
        <v>470</v>
      </c>
      <c r="C62" s="453" t="s">
        <v>471</v>
      </c>
      <c r="D62" s="453" t="s">
        <v>348</v>
      </c>
    </row>
    <row r="63" spans="1:4">
      <c r="A63">
        <v>60</v>
      </c>
      <c r="B63" s="452" t="s">
        <v>472</v>
      </c>
      <c r="C63" s="453" t="s">
        <v>473</v>
      </c>
      <c r="D63" s="453" t="s">
        <v>348</v>
      </c>
    </row>
    <row r="64" spans="1:4">
      <c r="A64">
        <v>61</v>
      </c>
      <c r="B64" s="452" t="s">
        <v>474</v>
      </c>
      <c r="C64" s="453" t="s">
        <v>475</v>
      </c>
      <c r="D64" s="453" t="s">
        <v>348</v>
      </c>
    </row>
    <row r="65" spans="1:4">
      <c r="A65">
        <v>62</v>
      </c>
      <c r="B65" s="452" t="s">
        <v>476</v>
      </c>
      <c r="C65" s="453" t="s">
        <v>477</v>
      </c>
      <c r="D65" s="453" t="s">
        <v>348</v>
      </c>
    </row>
    <row r="66" spans="1:4">
      <c r="A66">
        <v>63</v>
      </c>
      <c r="B66" s="452" t="s">
        <v>478</v>
      </c>
      <c r="C66" s="453" t="s">
        <v>479</v>
      </c>
      <c r="D66" s="453" t="s">
        <v>364</v>
      </c>
    </row>
    <row r="67" spans="1:4">
      <c r="A67">
        <v>64</v>
      </c>
      <c r="B67" s="452" t="s">
        <v>480</v>
      </c>
      <c r="C67" s="453" t="s">
        <v>481</v>
      </c>
      <c r="D67" s="453" t="s">
        <v>348</v>
      </c>
    </row>
    <row r="68" spans="1:4">
      <c r="A68">
        <v>65</v>
      </c>
      <c r="B68" s="452" t="s">
        <v>482</v>
      </c>
      <c r="C68" s="453" t="s">
        <v>483</v>
      </c>
      <c r="D68" s="453" t="s">
        <v>348</v>
      </c>
    </row>
    <row r="69" spans="1:4">
      <c r="A69">
        <v>66</v>
      </c>
      <c r="B69" s="452" t="s">
        <v>484</v>
      </c>
      <c r="C69" s="453" t="s">
        <v>485</v>
      </c>
      <c r="D69" s="453" t="s">
        <v>348</v>
      </c>
    </row>
    <row r="70" spans="1:4">
      <c r="A70">
        <v>67</v>
      </c>
      <c r="B70" s="452" t="s">
        <v>486</v>
      </c>
      <c r="C70" s="453" t="s">
        <v>487</v>
      </c>
      <c r="D70" s="453" t="s">
        <v>364</v>
      </c>
    </row>
    <row r="71" spans="1:4">
      <c r="A71">
        <v>68</v>
      </c>
      <c r="B71" s="452" t="s">
        <v>488</v>
      </c>
      <c r="C71" s="453" t="s">
        <v>489</v>
      </c>
      <c r="D71" s="453" t="s">
        <v>348</v>
      </c>
    </row>
    <row r="72" spans="1:4">
      <c r="A72">
        <v>69</v>
      </c>
      <c r="B72" s="452" t="s">
        <v>490</v>
      </c>
      <c r="C72" s="453" t="s">
        <v>491</v>
      </c>
      <c r="D72" s="453" t="s">
        <v>356</v>
      </c>
    </row>
    <row r="73" spans="1:4">
      <c r="A73">
        <v>70</v>
      </c>
      <c r="B73" s="452" t="s">
        <v>492</v>
      </c>
      <c r="C73" s="453" t="s">
        <v>493</v>
      </c>
      <c r="D73" s="453" t="s">
        <v>348</v>
      </c>
    </row>
    <row r="74" spans="1:4">
      <c r="A74">
        <v>71</v>
      </c>
      <c r="B74" s="452" t="s">
        <v>494</v>
      </c>
      <c r="C74" s="453" t="s">
        <v>495</v>
      </c>
      <c r="D74" s="453" t="s">
        <v>348</v>
      </c>
    </row>
    <row r="75" spans="1:4">
      <c r="A75">
        <v>72</v>
      </c>
      <c r="B75" s="452" t="s">
        <v>496</v>
      </c>
      <c r="C75" s="453" t="s">
        <v>497</v>
      </c>
      <c r="D75" s="453" t="s">
        <v>353</v>
      </c>
    </row>
    <row r="76" spans="1:4">
      <c r="A76">
        <v>73</v>
      </c>
      <c r="B76" s="452" t="s">
        <v>498</v>
      </c>
      <c r="C76" s="453" t="s">
        <v>499</v>
      </c>
      <c r="D76" s="453" t="s">
        <v>348</v>
      </c>
    </row>
    <row r="77" spans="1:4">
      <c r="A77">
        <v>74</v>
      </c>
      <c r="B77" s="452" t="s">
        <v>500</v>
      </c>
      <c r="C77" s="453" t="s">
        <v>501</v>
      </c>
      <c r="D77" s="453" t="s">
        <v>348</v>
      </c>
    </row>
    <row r="78" spans="1:4">
      <c r="A78">
        <v>75</v>
      </c>
      <c r="B78" s="452" t="s">
        <v>502</v>
      </c>
      <c r="C78" s="453" t="s">
        <v>503</v>
      </c>
      <c r="D78" s="453" t="s">
        <v>348</v>
      </c>
    </row>
    <row r="79" spans="1:4">
      <c r="A79">
        <v>76</v>
      </c>
      <c r="B79" s="452" t="s">
        <v>504</v>
      </c>
      <c r="C79" s="453" t="s">
        <v>505</v>
      </c>
      <c r="D79" s="453" t="s">
        <v>348</v>
      </c>
    </row>
    <row r="80" spans="1:4">
      <c r="A80">
        <v>77</v>
      </c>
      <c r="B80" s="452" t="s">
        <v>506</v>
      </c>
      <c r="C80" s="453" t="s">
        <v>507</v>
      </c>
      <c r="D80" s="453" t="s">
        <v>359</v>
      </c>
    </row>
    <row r="81" spans="1:4">
      <c r="A81">
        <v>78</v>
      </c>
      <c r="B81" s="452" t="s">
        <v>508</v>
      </c>
      <c r="C81" s="453" t="s">
        <v>509</v>
      </c>
      <c r="D81" s="453" t="s">
        <v>348</v>
      </c>
    </row>
    <row r="82" spans="1:4">
      <c r="A82">
        <v>79</v>
      </c>
      <c r="B82" s="452" t="s">
        <v>510</v>
      </c>
      <c r="C82" s="453" t="s">
        <v>511</v>
      </c>
      <c r="D82" s="453" t="s">
        <v>348</v>
      </c>
    </row>
    <row r="83" spans="1:4">
      <c r="A83">
        <v>80</v>
      </c>
      <c r="B83" s="452" t="s">
        <v>512</v>
      </c>
      <c r="C83" s="453" t="s">
        <v>513</v>
      </c>
      <c r="D83" s="453" t="s">
        <v>348</v>
      </c>
    </row>
    <row r="84" spans="1:4">
      <c r="A84">
        <v>81</v>
      </c>
      <c r="B84" s="452" t="s">
        <v>514</v>
      </c>
      <c r="C84" s="453" t="s">
        <v>515</v>
      </c>
      <c r="D84" s="453" t="s">
        <v>353</v>
      </c>
    </row>
    <row r="85" spans="1:4">
      <c r="A85">
        <v>82</v>
      </c>
      <c r="B85" s="452" t="s">
        <v>516</v>
      </c>
      <c r="C85" s="453" t="s">
        <v>517</v>
      </c>
      <c r="D85" s="453" t="s">
        <v>353</v>
      </c>
    </row>
    <row r="86" spans="1:4">
      <c r="A86">
        <v>83</v>
      </c>
      <c r="B86" s="452" t="s">
        <v>518</v>
      </c>
      <c r="C86" s="453" t="s">
        <v>519</v>
      </c>
      <c r="D86" s="453" t="s">
        <v>348</v>
      </c>
    </row>
    <row r="87" spans="1:4">
      <c r="A87">
        <v>84</v>
      </c>
      <c r="B87" s="452" t="s">
        <v>520</v>
      </c>
      <c r="C87" s="453" t="s">
        <v>521</v>
      </c>
      <c r="D87" s="453" t="s">
        <v>348</v>
      </c>
    </row>
    <row r="88" spans="1:4">
      <c r="A88">
        <v>85</v>
      </c>
      <c r="B88" s="452" t="s">
        <v>522</v>
      </c>
      <c r="C88" s="453" t="s">
        <v>523</v>
      </c>
      <c r="D88" s="453" t="s">
        <v>348</v>
      </c>
    </row>
    <row r="89" spans="1:4">
      <c r="A89">
        <v>86</v>
      </c>
      <c r="B89" s="452" t="s">
        <v>524</v>
      </c>
      <c r="C89" s="453" t="s">
        <v>525</v>
      </c>
      <c r="D89" s="453" t="s">
        <v>348</v>
      </c>
    </row>
    <row r="90" spans="1:4">
      <c r="A90">
        <v>87</v>
      </c>
      <c r="B90" s="452" t="s">
        <v>526</v>
      </c>
      <c r="C90" s="453" t="s">
        <v>527</v>
      </c>
      <c r="D90" s="453" t="s">
        <v>348</v>
      </c>
    </row>
    <row r="91" spans="1:4">
      <c r="A91">
        <v>88</v>
      </c>
      <c r="B91" s="452" t="s">
        <v>528</v>
      </c>
      <c r="C91" s="453" t="s">
        <v>529</v>
      </c>
      <c r="D91" s="453" t="s">
        <v>348</v>
      </c>
    </row>
    <row r="92" spans="1:4">
      <c r="A92">
        <v>89</v>
      </c>
      <c r="B92" s="452" t="s">
        <v>530</v>
      </c>
      <c r="C92" s="453" t="s">
        <v>531</v>
      </c>
      <c r="D92" s="453" t="s">
        <v>348</v>
      </c>
    </row>
    <row r="93" spans="1:4">
      <c r="A93">
        <v>90</v>
      </c>
      <c r="B93" s="452" t="s">
        <v>532</v>
      </c>
      <c r="C93" s="453" t="s">
        <v>533</v>
      </c>
      <c r="D93" s="453" t="s">
        <v>353</v>
      </c>
    </row>
    <row r="94" spans="1:4">
      <c r="A94">
        <v>91</v>
      </c>
      <c r="B94" s="452" t="s">
        <v>534</v>
      </c>
      <c r="C94" s="453" t="s">
        <v>535</v>
      </c>
      <c r="D94" s="453" t="s">
        <v>348</v>
      </c>
    </row>
    <row r="95" spans="1:4">
      <c r="A95">
        <v>92</v>
      </c>
      <c r="B95" s="452" t="s">
        <v>536</v>
      </c>
      <c r="C95" s="453" t="s">
        <v>537</v>
      </c>
      <c r="D95" s="453" t="s">
        <v>348</v>
      </c>
    </row>
    <row r="96" spans="1:4">
      <c r="A96">
        <v>93</v>
      </c>
      <c r="B96" s="452" t="s">
        <v>538</v>
      </c>
      <c r="C96" s="453" t="s">
        <v>539</v>
      </c>
      <c r="D96" s="453" t="s">
        <v>403</v>
      </c>
    </row>
    <row r="97" spans="1:4">
      <c r="A97">
        <v>94</v>
      </c>
      <c r="B97" s="452" t="s">
        <v>540</v>
      </c>
      <c r="C97" s="453" t="s">
        <v>541</v>
      </c>
      <c r="D97" s="453" t="s">
        <v>348</v>
      </c>
    </row>
    <row r="98" spans="1:4">
      <c r="A98">
        <v>95</v>
      </c>
      <c r="B98" s="452" t="s">
        <v>542</v>
      </c>
      <c r="C98" s="453" t="s">
        <v>543</v>
      </c>
      <c r="D98" s="453" t="s">
        <v>348</v>
      </c>
    </row>
    <row r="99" spans="1:4">
      <c r="A99">
        <v>96</v>
      </c>
      <c r="B99" s="452" t="s">
        <v>544</v>
      </c>
      <c r="C99" s="453" t="s">
        <v>545</v>
      </c>
      <c r="D99" s="453" t="s">
        <v>348</v>
      </c>
    </row>
    <row r="100" spans="1:4">
      <c r="A100">
        <v>97</v>
      </c>
      <c r="B100" s="452" t="s">
        <v>546</v>
      </c>
      <c r="C100" s="453" t="s">
        <v>547</v>
      </c>
      <c r="D100" s="453" t="s">
        <v>348</v>
      </c>
    </row>
    <row r="101" spans="1:4">
      <c r="A101">
        <v>98</v>
      </c>
      <c r="B101" s="452" t="s">
        <v>548</v>
      </c>
      <c r="C101" s="453" t="s">
        <v>549</v>
      </c>
      <c r="D101" s="453" t="s">
        <v>348</v>
      </c>
    </row>
    <row r="102" spans="1:4">
      <c r="A102">
        <v>99</v>
      </c>
      <c r="B102" s="452" t="s">
        <v>550</v>
      </c>
      <c r="C102" s="453" t="s">
        <v>551</v>
      </c>
      <c r="D102" s="453" t="s">
        <v>364</v>
      </c>
    </row>
    <row r="103" spans="1:4">
      <c r="A103">
        <v>100</v>
      </c>
      <c r="B103" s="452" t="s">
        <v>552</v>
      </c>
      <c r="C103" s="453" t="s">
        <v>553</v>
      </c>
      <c r="D103" s="453" t="s">
        <v>348</v>
      </c>
    </row>
    <row r="104" spans="1:4">
      <c r="A104">
        <v>101</v>
      </c>
      <c r="B104" s="452" t="s">
        <v>554</v>
      </c>
      <c r="C104" s="453" t="s">
        <v>555</v>
      </c>
      <c r="D104" s="453" t="s">
        <v>348</v>
      </c>
    </row>
    <row r="105" spans="1:4">
      <c r="A105">
        <v>102</v>
      </c>
      <c r="B105" s="452" t="s">
        <v>556</v>
      </c>
      <c r="C105" s="453" t="s">
        <v>557</v>
      </c>
      <c r="D105" s="453" t="s">
        <v>364</v>
      </c>
    </row>
    <row r="106" spans="1:4">
      <c r="A106">
        <v>103</v>
      </c>
      <c r="B106" s="452" t="s">
        <v>558</v>
      </c>
      <c r="C106" s="453" t="s">
        <v>559</v>
      </c>
      <c r="D106" s="453" t="s">
        <v>348</v>
      </c>
    </row>
    <row r="107" spans="1:4">
      <c r="A107">
        <v>104</v>
      </c>
      <c r="B107" s="452" t="s">
        <v>560</v>
      </c>
      <c r="C107" s="453" t="s">
        <v>561</v>
      </c>
      <c r="D107" s="453" t="s">
        <v>348</v>
      </c>
    </row>
    <row r="108" spans="1:4">
      <c r="A108">
        <v>105</v>
      </c>
      <c r="B108" s="452" t="s">
        <v>562</v>
      </c>
      <c r="C108" s="453" t="s">
        <v>563</v>
      </c>
      <c r="D108" s="453" t="s">
        <v>348</v>
      </c>
    </row>
    <row r="109" spans="1:4">
      <c r="A109">
        <v>106</v>
      </c>
      <c r="B109" s="452" t="s">
        <v>564</v>
      </c>
      <c r="C109" s="453" t="s">
        <v>565</v>
      </c>
      <c r="D109" s="453" t="s">
        <v>348</v>
      </c>
    </row>
    <row r="110" spans="1:4">
      <c r="A110">
        <v>107</v>
      </c>
      <c r="B110" s="452" t="s">
        <v>566</v>
      </c>
      <c r="C110" s="453" t="s">
        <v>567</v>
      </c>
      <c r="D110" s="453" t="s">
        <v>403</v>
      </c>
    </row>
    <row r="111" spans="1:4">
      <c r="A111">
        <v>108</v>
      </c>
      <c r="B111" s="452" t="s">
        <v>568</v>
      </c>
      <c r="C111" s="453" t="s">
        <v>569</v>
      </c>
      <c r="D111" s="453" t="s">
        <v>348</v>
      </c>
    </row>
    <row r="112" spans="1:4">
      <c r="A112">
        <v>109</v>
      </c>
      <c r="B112" s="452" t="s">
        <v>570</v>
      </c>
      <c r="C112" s="453" t="s">
        <v>571</v>
      </c>
      <c r="D112" s="453" t="s">
        <v>348</v>
      </c>
    </row>
    <row r="113" spans="1:4">
      <c r="A113">
        <v>110</v>
      </c>
      <c r="B113" s="452" t="s">
        <v>572</v>
      </c>
      <c r="C113" s="453" t="s">
        <v>573</v>
      </c>
      <c r="D113" s="453" t="s">
        <v>348</v>
      </c>
    </row>
    <row r="114" spans="1:4">
      <c r="A114">
        <v>111</v>
      </c>
      <c r="B114" s="452" t="s">
        <v>574</v>
      </c>
      <c r="C114" s="453" t="s">
        <v>575</v>
      </c>
      <c r="D114" s="453" t="s">
        <v>348</v>
      </c>
    </row>
    <row r="115" spans="1:4">
      <c r="A115">
        <v>112</v>
      </c>
      <c r="B115" s="452" t="s">
        <v>576</v>
      </c>
      <c r="C115" s="453" t="s">
        <v>577</v>
      </c>
      <c r="D115" s="453" t="s">
        <v>348</v>
      </c>
    </row>
    <row r="116" spans="1:4">
      <c r="A116">
        <v>113</v>
      </c>
      <c r="B116" s="452" t="s">
        <v>578</v>
      </c>
      <c r="C116" s="453" t="s">
        <v>579</v>
      </c>
      <c r="D116" s="453" t="s">
        <v>356</v>
      </c>
    </row>
    <row r="117" spans="1:4">
      <c r="A117">
        <v>114</v>
      </c>
      <c r="B117" s="452" t="s">
        <v>580</v>
      </c>
      <c r="C117" s="453" t="s">
        <v>581</v>
      </c>
      <c r="D117" s="453" t="s">
        <v>348</v>
      </c>
    </row>
    <row r="118" spans="1:4">
      <c r="A118">
        <v>115</v>
      </c>
      <c r="B118" s="452" t="s">
        <v>582</v>
      </c>
      <c r="C118" s="453" t="s">
        <v>583</v>
      </c>
      <c r="D118" s="453" t="s">
        <v>348</v>
      </c>
    </row>
    <row r="119" spans="1:4">
      <c r="A119">
        <v>116</v>
      </c>
      <c r="B119" s="452" t="s">
        <v>584</v>
      </c>
      <c r="C119" s="453" t="s">
        <v>585</v>
      </c>
      <c r="D119" s="453" t="s">
        <v>348</v>
      </c>
    </row>
    <row r="120" spans="1:4">
      <c r="A120">
        <v>117</v>
      </c>
      <c r="B120" s="452" t="s">
        <v>586</v>
      </c>
      <c r="C120" s="453" t="s">
        <v>587</v>
      </c>
      <c r="D120" s="453" t="s">
        <v>348</v>
      </c>
    </row>
    <row r="121" spans="1:4">
      <c r="A121">
        <v>118</v>
      </c>
      <c r="B121" s="452" t="s">
        <v>588</v>
      </c>
      <c r="C121" s="453" t="s">
        <v>589</v>
      </c>
      <c r="D121" s="453" t="s">
        <v>348</v>
      </c>
    </row>
    <row r="122" spans="1:4">
      <c r="A122">
        <v>119</v>
      </c>
      <c r="B122" s="452" t="s">
        <v>590</v>
      </c>
      <c r="C122" s="453" t="s">
        <v>591</v>
      </c>
      <c r="D122" s="453" t="s">
        <v>348</v>
      </c>
    </row>
    <row r="123" spans="1:4">
      <c r="A123">
        <v>120</v>
      </c>
      <c r="B123" s="452" t="s">
        <v>592</v>
      </c>
      <c r="C123" s="453" t="s">
        <v>593</v>
      </c>
      <c r="D123" s="453" t="s">
        <v>348</v>
      </c>
    </row>
    <row r="124" spans="1:4">
      <c r="A124">
        <v>121</v>
      </c>
      <c r="B124" s="452" t="s">
        <v>594</v>
      </c>
      <c r="C124" s="453" t="s">
        <v>595</v>
      </c>
      <c r="D124" s="453" t="s">
        <v>348</v>
      </c>
    </row>
    <row r="125" spans="1:4">
      <c r="A125">
        <v>122</v>
      </c>
      <c r="B125" s="452" t="s">
        <v>596</v>
      </c>
      <c r="C125" s="453" t="s">
        <v>597</v>
      </c>
      <c r="D125" s="453" t="s">
        <v>348</v>
      </c>
    </row>
    <row r="126" spans="1:4">
      <c r="A126">
        <v>123</v>
      </c>
      <c r="B126" s="452" t="s">
        <v>598</v>
      </c>
      <c r="C126" s="453" t="s">
        <v>599</v>
      </c>
      <c r="D126" s="453" t="s">
        <v>348</v>
      </c>
    </row>
    <row r="127" spans="1:4">
      <c r="A127">
        <v>124</v>
      </c>
      <c r="B127" s="452" t="s">
        <v>600</v>
      </c>
      <c r="C127" s="453" t="s">
        <v>601</v>
      </c>
      <c r="D127" s="453" t="s">
        <v>348</v>
      </c>
    </row>
    <row r="128" spans="1:4">
      <c r="A128">
        <v>125</v>
      </c>
      <c r="B128" s="452" t="s">
        <v>602</v>
      </c>
      <c r="C128" s="453" t="s">
        <v>603</v>
      </c>
      <c r="D128" s="453" t="s">
        <v>348</v>
      </c>
    </row>
    <row r="129" spans="1:4">
      <c r="A129">
        <v>126</v>
      </c>
      <c r="B129" s="452" t="s">
        <v>604</v>
      </c>
      <c r="C129" s="453" t="s">
        <v>605</v>
      </c>
      <c r="D129" s="453" t="s">
        <v>348</v>
      </c>
    </row>
    <row r="130" spans="1:4">
      <c r="A130">
        <v>127</v>
      </c>
      <c r="B130" s="452" t="s">
        <v>606</v>
      </c>
      <c r="C130" s="453" t="s">
        <v>607</v>
      </c>
      <c r="D130" s="453" t="s">
        <v>348</v>
      </c>
    </row>
    <row r="131" spans="1:4">
      <c r="A131">
        <v>128</v>
      </c>
      <c r="B131" s="452" t="s">
        <v>608</v>
      </c>
      <c r="C131" s="453" t="s">
        <v>609</v>
      </c>
      <c r="D131" s="453" t="s">
        <v>348</v>
      </c>
    </row>
    <row r="132" spans="1:4">
      <c r="A132">
        <v>129</v>
      </c>
      <c r="B132" s="452" t="s">
        <v>610</v>
      </c>
      <c r="C132" s="453" t="s">
        <v>611</v>
      </c>
      <c r="D132" s="453" t="s">
        <v>348</v>
      </c>
    </row>
    <row r="133" spans="1:4">
      <c r="A133">
        <v>130</v>
      </c>
      <c r="B133" s="452" t="s">
        <v>612</v>
      </c>
      <c r="C133" s="453" t="s">
        <v>613</v>
      </c>
      <c r="D133" s="453" t="s">
        <v>348</v>
      </c>
    </row>
    <row r="134" spans="1:4">
      <c r="A134">
        <v>131</v>
      </c>
      <c r="B134" s="452" t="s">
        <v>614</v>
      </c>
      <c r="C134" s="453" t="s">
        <v>615</v>
      </c>
      <c r="D134" s="453" t="s">
        <v>348</v>
      </c>
    </row>
    <row r="135" spans="1:4">
      <c r="A135">
        <v>132</v>
      </c>
      <c r="B135" s="452" t="s">
        <v>616</v>
      </c>
      <c r="C135" s="453" t="s">
        <v>617</v>
      </c>
      <c r="D135" s="453" t="s">
        <v>348</v>
      </c>
    </row>
    <row r="136" spans="1:4">
      <c r="A136">
        <v>133</v>
      </c>
      <c r="B136" s="452" t="s">
        <v>618</v>
      </c>
      <c r="C136" s="453" t="s">
        <v>619</v>
      </c>
      <c r="D136" s="453" t="s">
        <v>348</v>
      </c>
    </row>
    <row r="137" spans="1:4">
      <c r="A137">
        <v>134</v>
      </c>
      <c r="B137" s="452" t="s">
        <v>620</v>
      </c>
      <c r="C137" s="453" t="s">
        <v>621</v>
      </c>
      <c r="D137" s="453" t="s">
        <v>348</v>
      </c>
    </row>
    <row r="138" spans="1:4">
      <c r="A138">
        <v>135</v>
      </c>
      <c r="B138" s="452" t="s">
        <v>622</v>
      </c>
      <c r="C138" s="453" t="s">
        <v>623</v>
      </c>
      <c r="D138" s="453" t="s">
        <v>348</v>
      </c>
    </row>
    <row r="139" spans="1:4">
      <c r="A139">
        <v>136</v>
      </c>
      <c r="B139" s="452" t="s">
        <v>624</v>
      </c>
      <c r="C139" s="453" t="s">
        <v>625</v>
      </c>
      <c r="D139" s="453" t="s">
        <v>353</v>
      </c>
    </row>
    <row r="140" spans="1:4">
      <c r="A140">
        <v>137</v>
      </c>
      <c r="B140" s="452" t="s">
        <v>626</v>
      </c>
      <c r="C140" s="453" t="s">
        <v>627</v>
      </c>
      <c r="D140" s="453" t="s">
        <v>348</v>
      </c>
    </row>
    <row r="141" spans="1:4">
      <c r="A141">
        <v>138</v>
      </c>
      <c r="B141" s="452" t="s">
        <v>628</v>
      </c>
      <c r="C141" s="453" t="s">
        <v>629</v>
      </c>
      <c r="D141" s="453" t="s">
        <v>348</v>
      </c>
    </row>
    <row r="142" spans="1:4">
      <c r="A142">
        <v>139</v>
      </c>
      <c r="B142" s="452" t="s">
        <v>630</v>
      </c>
      <c r="C142" s="453" t="s">
        <v>631</v>
      </c>
      <c r="D142" s="453" t="s">
        <v>356</v>
      </c>
    </row>
    <row r="143" spans="1:4">
      <c r="A143">
        <v>140</v>
      </c>
      <c r="B143" s="452" t="s">
        <v>632</v>
      </c>
      <c r="C143" s="453" t="s">
        <v>633</v>
      </c>
      <c r="D143" s="453" t="s">
        <v>287</v>
      </c>
    </row>
    <row r="144" spans="1:4">
      <c r="A144">
        <v>141</v>
      </c>
      <c r="B144" s="452" t="s">
        <v>634</v>
      </c>
      <c r="C144" s="453" t="s">
        <v>635</v>
      </c>
      <c r="D144" s="453" t="s">
        <v>364</v>
      </c>
    </row>
    <row r="145" spans="1:4">
      <c r="A145">
        <v>142</v>
      </c>
      <c r="B145" s="452" t="s">
        <v>636</v>
      </c>
      <c r="C145" s="453" t="s">
        <v>637</v>
      </c>
      <c r="D145" s="453" t="s">
        <v>348</v>
      </c>
    </row>
    <row r="146" spans="1:4">
      <c r="A146">
        <v>143</v>
      </c>
      <c r="B146" s="452" t="s">
        <v>638</v>
      </c>
      <c r="C146" s="453" t="s">
        <v>639</v>
      </c>
      <c r="D146" s="453" t="s">
        <v>287</v>
      </c>
    </row>
    <row r="147" spans="1:4">
      <c r="A147">
        <v>144</v>
      </c>
      <c r="B147" s="452" t="s">
        <v>640</v>
      </c>
      <c r="C147" s="453" t="s">
        <v>641</v>
      </c>
      <c r="D147" s="453" t="s">
        <v>353</v>
      </c>
    </row>
    <row r="148" spans="1:4">
      <c r="A148">
        <v>145</v>
      </c>
      <c r="B148" s="452" t="s">
        <v>642</v>
      </c>
      <c r="C148" s="453" t="s">
        <v>643</v>
      </c>
      <c r="D148" s="453" t="s">
        <v>371</v>
      </c>
    </row>
    <row r="149" spans="1:4">
      <c r="A149">
        <v>146</v>
      </c>
      <c r="B149" s="452" t="s">
        <v>644</v>
      </c>
      <c r="C149" s="453" t="s">
        <v>645</v>
      </c>
      <c r="D149" s="453" t="s">
        <v>364</v>
      </c>
    </row>
    <row r="150" spans="1:4">
      <c r="A150">
        <v>147</v>
      </c>
      <c r="B150" s="452" t="s">
        <v>646</v>
      </c>
      <c r="C150" s="453" t="s">
        <v>647</v>
      </c>
      <c r="D150" s="453" t="s">
        <v>403</v>
      </c>
    </row>
    <row r="151" spans="1:4">
      <c r="A151">
        <v>148</v>
      </c>
      <c r="B151" s="452" t="s">
        <v>648</v>
      </c>
      <c r="C151" s="453" t="s">
        <v>649</v>
      </c>
      <c r="D151" s="453" t="s">
        <v>364</v>
      </c>
    </row>
    <row r="152" spans="1:4">
      <c r="A152">
        <v>149</v>
      </c>
      <c r="B152" s="452" t="s">
        <v>650</v>
      </c>
      <c r="C152" s="453" t="s">
        <v>651</v>
      </c>
      <c r="D152" s="453" t="s">
        <v>371</v>
      </c>
    </row>
    <row r="153" spans="1:4">
      <c r="A153">
        <v>150</v>
      </c>
      <c r="B153" s="452" t="s">
        <v>652</v>
      </c>
      <c r="C153" s="453" t="s">
        <v>653</v>
      </c>
      <c r="D153" s="453" t="s">
        <v>364</v>
      </c>
    </row>
    <row r="154" spans="1:4">
      <c r="A154">
        <v>151</v>
      </c>
      <c r="B154" s="452" t="s">
        <v>654</v>
      </c>
      <c r="C154" s="453" t="s">
        <v>655</v>
      </c>
      <c r="D154" s="453" t="s">
        <v>287</v>
      </c>
    </row>
    <row r="155" spans="1:4">
      <c r="A155">
        <v>152</v>
      </c>
      <c r="B155" s="452" t="s">
        <v>656</v>
      </c>
      <c r="C155" s="453" t="s">
        <v>657</v>
      </c>
      <c r="D155" s="453" t="s">
        <v>371</v>
      </c>
    </row>
    <row r="156" spans="1:4">
      <c r="A156">
        <v>153</v>
      </c>
      <c r="B156" s="452" t="s">
        <v>658</v>
      </c>
      <c r="C156" s="453" t="s">
        <v>659</v>
      </c>
      <c r="D156" s="453" t="s">
        <v>403</v>
      </c>
    </row>
    <row r="157" spans="1:4">
      <c r="A157">
        <v>154</v>
      </c>
      <c r="B157" s="452" t="s">
        <v>660</v>
      </c>
      <c r="C157" s="453" t="s">
        <v>661</v>
      </c>
      <c r="D157" s="453" t="s">
        <v>364</v>
      </c>
    </row>
    <row r="158" spans="1:4">
      <c r="A158">
        <v>155</v>
      </c>
      <c r="B158" s="452" t="s">
        <v>662</v>
      </c>
      <c r="C158" s="453" t="s">
        <v>663</v>
      </c>
      <c r="D158" s="453" t="s">
        <v>353</v>
      </c>
    </row>
    <row r="159" spans="1:4">
      <c r="A159">
        <v>156</v>
      </c>
      <c r="B159" s="452" t="s">
        <v>664</v>
      </c>
      <c r="C159" s="453" t="s">
        <v>665</v>
      </c>
      <c r="D159" s="453" t="s">
        <v>356</v>
      </c>
    </row>
    <row r="160" spans="1:4">
      <c r="A160">
        <v>157</v>
      </c>
      <c r="B160" s="452" t="s">
        <v>666</v>
      </c>
      <c r="C160" s="453" t="s">
        <v>667</v>
      </c>
      <c r="D160" s="453" t="s">
        <v>348</v>
      </c>
    </row>
    <row r="161" spans="1:4">
      <c r="A161">
        <v>158</v>
      </c>
      <c r="B161" s="452" t="s">
        <v>668</v>
      </c>
      <c r="C161" s="453" t="s">
        <v>669</v>
      </c>
      <c r="D161" s="453" t="s">
        <v>348</v>
      </c>
    </row>
    <row r="162" spans="1:4">
      <c r="A162">
        <v>159</v>
      </c>
      <c r="B162" s="452" t="s">
        <v>670</v>
      </c>
      <c r="C162" s="453" t="s">
        <v>671</v>
      </c>
      <c r="D162" s="453" t="s">
        <v>348</v>
      </c>
    </row>
    <row r="163" spans="1:4">
      <c r="A163">
        <v>160</v>
      </c>
      <c r="B163" s="452" t="s">
        <v>672</v>
      </c>
      <c r="C163" s="453" t="s">
        <v>673</v>
      </c>
      <c r="D163" s="453" t="s">
        <v>364</v>
      </c>
    </row>
    <row r="164" spans="1:4">
      <c r="A164">
        <v>161</v>
      </c>
      <c r="B164" s="452" t="s">
        <v>674</v>
      </c>
      <c r="C164" s="453" t="s">
        <v>675</v>
      </c>
      <c r="D164" s="453" t="s">
        <v>356</v>
      </c>
    </row>
    <row r="165" spans="1:4">
      <c r="A165">
        <v>162</v>
      </c>
      <c r="B165" s="452" t="s">
        <v>676</v>
      </c>
      <c r="C165" s="453" t="s">
        <v>677</v>
      </c>
      <c r="D165" s="453" t="s">
        <v>364</v>
      </c>
    </row>
    <row r="166" spans="1:4">
      <c r="A166">
        <v>163</v>
      </c>
      <c r="B166" s="452" t="s">
        <v>678</v>
      </c>
      <c r="C166" s="453" t="s">
        <v>679</v>
      </c>
      <c r="D166" s="453" t="s">
        <v>364</v>
      </c>
    </row>
    <row r="167" spans="1:4">
      <c r="A167">
        <v>164</v>
      </c>
      <c r="B167" s="452" t="s">
        <v>680</v>
      </c>
      <c r="C167" s="453" t="s">
        <v>681</v>
      </c>
      <c r="D167" s="453" t="s">
        <v>364</v>
      </c>
    </row>
    <row r="168" spans="1:4">
      <c r="A168">
        <v>165</v>
      </c>
      <c r="B168" s="452" t="s">
        <v>682</v>
      </c>
      <c r="C168" s="453" t="s">
        <v>683</v>
      </c>
      <c r="D168" s="453" t="s">
        <v>364</v>
      </c>
    </row>
    <row r="169" spans="1:4">
      <c r="A169">
        <v>166</v>
      </c>
      <c r="B169" s="452" t="s">
        <v>684</v>
      </c>
      <c r="C169" s="453" t="s">
        <v>685</v>
      </c>
      <c r="D169" s="453" t="s">
        <v>348</v>
      </c>
    </row>
    <row r="170" spans="1:4">
      <c r="A170">
        <v>167</v>
      </c>
      <c r="B170" s="452" t="s">
        <v>686</v>
      </c>
      <c r="C170" s="453" t="s">
        <v>687</v>
      </c>
      <c r="D170" s="453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680" t="s">
        <v>276</v>
      </c>
      <c r="B3" s="678" t="s">
        <v>6</v>
      </c>
      <c r="C3" s="679"/>
      <c r="D3" s="678" t="s">
        <v>36</v>
      </c>
      <c r="E3" s="679"/>
    </row>
    <row r="4" spans="1:5" ht="20.100000000000001" customHeight="1">
      <c r="A4" s="681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0.25607632403920422</v>
      </c>
      <c r="C5" s="458">
        <v>0.74392367596079578</v>
      </c>
      <c r="D5" s="458">
        <v>0.37722940574902125</v>
      </c>
      <c r="E5" s="458">
        <v>0.62277059425097869</v>
      </c>
    </row>
    <row r="6" spans="1:5" ht="20.100000000000001" customHeight="1">
      <c r="A6" s="457" t="s">
        <v>274</v>
      </c>
      <c r="B6" s="458">
        <v>0.29489174161394899</v>
      </c>
      <c r="C6" s="458">
        <v>0.70510825838605096</v>
      </c>
      <c r="D6" s="458">
        <v>0.39892068617180904</v>
      </c>
      <c r="E6" s="458">
        <v>0.60107931382819091</v>
      </c>
    </row>
    <row r="7" spans="1:5" ht="20.100000000000001" customHeight="1">
      <c r="A7" s="457" t="s">
        <v>275</v>
      </c>
      <c r="B7" s="458">
        <v>0.26595284931582247</v>
      </c>
      <c r="C7" s="458">
        <v>0.73404715068417736</v>
      </c>
      <c r="D7" s="458">
        <v>0.38426913741022306</v>
      </c>
      <c r="E7" s="458">
        <v>0.61573086258977683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C31" sqref="C31"/>
    </sheetView>
  </sheetViews>
  <sheetFormatPr defaultRowHeight="12"/>
  <cols>
    <col min="1" max="1" width="28.7109375" customWidth="1"/>
    <col min="2" max="2" width="14.85546875" customWidth="1"/>
    <col min="3" max="3" width="13.7109375" customWidth="1"/>
    <col min="4" max="4" width="12.7109375" customWidth="1"/>
    <col min="5" max="5" width="14.85546875" customWidth="1"/>
    <col min="6" max="6" width="13.28515625" customWidth="1"/>
    <col min="7" max="7" width="13.42578125" customWidth="1"/>
    <col min="8" max="9" width="10.42578125" customWidth="1"/>
  </cols>
  <sheetData>
    <row r="1" spans="1:14" ht="46.5" customHeight="1">
      <c r="A1" s="682" t="s">
        <v>823</v>
      </c>
      <c r="B1" s="682"/>
      <c r="C1" s="682"/>
      <c r="D1" s="682"/>
      <c r="E1" s="682"/>
      <c r="F1" s="682"/>
      <c r="G1" s="682"/>
      <c r="H1" s="682"/>
      <c r="I1" s="682"/>
      <c r="J1" s="658"/>
      <c r="K1" s="658"/>
      <c r="L1" s="658"/>
      <c r="M1" s="658"/>
      <c r="N1" s="658"/>
    </row>
    <row r="2" spans="1:14" ht="15" customHeight="1">
      <c r="A2" s="683" t="s">
        <v>732</v>
      </c>
      <c r="B2" s="683"/>
      <c r="C2" s="683"/>
      <c r="D2" s="683"/>
      <c r="E2" s="683"/>
      <c r="F2" s="683"/>
      <c r="G2" s="683"/>
      <c r="H2" s="683"/>
      <c r="I2" s="683"/>
      <c r="J2" s="659"/>
      <c r="K2" s="659"/>
      <c r="L2" s="659"/>
      <c r="M2" s="483"/>
      <c r="N2" s="483"/>
    </row>
    <row r="4" spans="1:14" ht="15">
      <c r="A4" s="687" t="s">
        <v>824</v>
      </c>
      <c r="B4" s="688" t="s">
        <v>825</v>
      </c>
      <c r="C4" s="688"/>
      <c r="D4" s="688"/>
      <c r="E4" s="688"/>
      <c r="F4" s="688"/>
      <c r="G4" s="689" t="s">
        <v>174</v>
      </c>
      <c r="I4" s="516"/>
    </row>
    <row r="5" spans="1:14" s="612" customFormat="1" ht="90" customHeight="1">
      <c r="A5" s="687"/>
      <c r="B5" s="660" t="s">
        <v>826</v>
      </c>
      <c r="C5" s="660" t="s">
        <v>827</v>
      </c>
      <c r="D5" s="660" t="s">
        <v>828</v>
      </c>
      <c r="E5" s="660" t="s">
        <v>829</v>
      </c>
      <c r="F5" s="660" t="s">
        <v>830</v>
      </c>
      <c r="G5" s="690"/>
      <c r="H5" s="661"/>
      <c r="I5" s="662"/>
    </row>
    <row r="6" spans="1:14" s="612" customFormat="1" ht="15">
      <c r="A6" s="663" t="s">
        <v>733</v>
      </c>
      <c r="B6" s="664">
        <v>19.608087890625001</v>
      </c>
      <c r="C6" s="664"/>
      <c r="D6" s="664"/>
      <c r="E6" s="664"/>
      <c r="F6" s="664">
        <v>2592.7703623046878</v>
      </c>
      <c r="G6" s="665">
        <f>SUM(B6:F6)</f>
        <v>2612.3784501953128</v>
      </c>
      <c r="H6" s="666"/>
      <c r="I6" s="666"/>
    </row>
    <row r="7" spans="1:14" s="612" customFormat="1" ht="15">
      <c r="A7" s="663" t="s">
        <v>734</v>
      </c>
      <c r="B7" s="664"/>
      <c r="C7" s="664">
        <v>43.5060703125</v>
      </c>
      <c r="D7" s="664">
        <v>50.095300781250003</v>
      </c>
      <c r="E7" s="664"/>
      <c r="F7" s="664">
        <v>93.601371093750004</v>
      </c>
      <c r="G7" s="665">
        <f>SUM(B7:F7)</f>
        <v>187.20274218750001</v>
      </c>
      <c r="H7" s="667"/>
      <c r="I7" s="667"/>
    </row>
    <row r="8" spans="1:14" s="612" customFormat="1" ht="15">
      <c r="A8" s="663" t="s">
        <v>735</v>
      </c>
      <c r="B8" s="664">
        <v>184.293826171875</v>
      </c>
      <c r="C8" s="664"/>
      <c r="D8" s="664">
        <v>218.72925830078128</v>
      </c>
      <c r="E8" s="664">
        <v>19.385666259765625</v>
      </c>
      <c r="F8" s="664">
        <v>2063.5</v>
      </c>
      <c r="G8" s="665">
        <f>SUM(B8:F8)</f>
        <v>2485.908750732422</v>
      </c>
      <c r="H8" s="667"/>
      <c r="I8" s="667"/>
    </row>
    <row r="9" spans="1:14" s="612" customFormat="1" ht="15">
      <c r="A9" s="663" t="s">
        <v>736</v>
      </c>
      <c r="B9" s="664"/>
      <c r="C9" s="664"/>
      <c r="D9" s="664"/>
      <c r="E9" s="664">
        <v>189.04308032226564</v>
      </c>
      <c r="F9" s="664">
        <v>254</v>
      </c>
      <c r="G9" s="665">
        <f>SUM(B9:F9)</f>
        <v>443.04308032226561</v>
      </c>
      <c r="H9" s="667"/>
      <c r="I9" s="667"/>
    </row>
    <row r="10" spans="1:14" s="612" customFormat="1" ht="15">
      <c r="A10" s="668" t="s">
        <v>174</v>
      </c>
      <c r="B10" s="664">
        <f t="shared" ref="B10:G10" si="0">SUM(B6:B9)</f>
        <v>203.9019140625</v>
      </c>
      <c r="C10" s="664">
        <f t="shared" si="0"/>
        <v>43.5060703125</v>
      </c>
      <c r="D10" s="664">
        <f t="shared" si="0"/>
        <v>268.82455908203127</v>
      </c>
      <c r="E10" s="664">
        <f t="shared" si="0"/>
        <v>208.42874658203127</v>
      </c>
      <c r="F10" s="664">
        <f t="shared" si="0"/>
        <v>5003.8717333984378</v>
      </c>
      <c r="G10" s="664">
        <f t="shared" si="0"/>
        <v>5728.5330234375006</v>
      </c>
      <c r="H10" s="667"/>
      <c r="I10" s="667"/>
    </row>
    <row r="13" spans="1:14">
      <c r="A13" s="669" t="s">
        <v>831</v>
      </c>
    </row>
    <row r="14" spans="1:14">
      <c r="A14" s="669" t="s">
        <v>832</v>
      </c>
    </row>
    <row r="15" spans="1:14" s="669" customFormat="1" ht="24" customHeight="1">
      <c r="A15" s="691" t="s">
        <v>833</v>
      </c>
      <c r="B15" s="691"/>
      <c r="C15" s="691"/>
      <c r="D15" s="691"/>
      <c r="E15" s="691"/>
      <c r="F15" s="691"/>
      <c r="G15" s="691"/>
      <c r="H15" s="691"/>
      <c r="I15" s="691"/>
      <c r="J15" s="670"/>
      <c r="K15" s="670"/>
      <c r="L15" s="670"/>
    </row>
    <row r="16" spans="1:14">
      <c r="A16" s="669" t="s">
        <v>834</v>
      </c>
    </row>
    <row r="19" spans="1:10" ht="15" customHeight="1">
      <c r="A19" s="682" t="s">
        <v>835</v>
      </c>
      <c r="B19" s="682"/>
      <c r="C19" s="682"/>
      <c r="D19" s="682"/>
      <c r="E19" s="682"/>
      <c r="F19" s="682"/>
      <c r="G19" s="682"/>
      <c r="H19" s="682"/>
      <c r="I19" s="682"/>
      <c r="J19" s="658"/>
    </row>
    <row r="20" spans="1:10" ht="12.75" customHeight="1">
      <c r="A20" s="683" t="s">
        <v>732</v>
      </c>
      <c r="B20" s="683"/>
      <c r="C20" s="683"/>
      <c r="D20" s="683"/>
      <c r="E20" s="683"/>
      <c r="F20" s="683"/>
      <c r="G20" s="683"/>
      <c r="H20" s="683"/>
      <c r="I20" s="683"/>
      <c r="J20" s="659"/>
    </row>
    <row r="22" spans="1:10" ht="15">
      <c r="A22" s="684" t="s">
        <v>836</v>
      </c>
      <c r="B22" s="686" t="s">
        <v>824</v>
      </c>
      <c r="C22" s="686"/>
      <c r="D22" s="686"/>
      <c r="E22" s="686"/>
      <c r="F22" s="684" t="s">
        <v>174</v>
      </c>
    </row>
    <row r="23" spans="1:10" ht="15">
      <c r="A23" s="685"/>
      <c r="B23" s="671" t="s">
        <v>733</v>
      </c>
      <c r="C23" s="671" t="s">
        <v>734</v>
      </c>
      <c r="D23" s="671" t="s">
        <v>735</v>
      </c>
      <c r="E23" s="671" t="s">
        <v>736</v>
      </c>
      <c r="F23" s="685"/>
    </row>
    <row r="24" spans="1:10" ht="15">
      <c r="A24" s="672" t="s">
        <v>837</v>
      </c>
      <c r="B24" s="673">
        <v>100.0195390625</v>
      </c>
      <c r="C24" s="673">
        <v>0</v>
      </c>
      <c r="D24" s="673">
        <v>269.38566625976563</v>
      </c>
      <c r="E24" s="673">
        <v>255.44251000976561</v>
      </c>
      <c r="F24" s="674">
        <f>SUM(B24:E24)</f>
        <v>624.84771533203116</v>
      </c>
    </row>
    <row r="25" spans="1:10" ht="15">
      <c r="A25" s="672" t="s">
        <v>838</v>
      </c>
      <c r="B25" s="673">
        <v>2281.6647106323244</v>
      </c>
      <c r="C25" s="673">
        <v>93.601371704101567</v>
      </c>
      <c r="D25" s="673">
        <v>2199.9625771484375</v>
      </c>
      <c r="E25" s="673">
        <v>187.6005703125</v>
      </c>
      <c r="F25" s="674">
        <f>SUM(B25:E25)</f>
        <v>4762.829229797363</v>
      </c>
    </row>
    <row r="26" spans="1:10" ht="15">
      <c r="A26" s="672" t="s">
        <v>839</v>
      </c>
      <c r="B26" s="673">
        <v>230.69421215820313</v>
      </c>
      <c r="C26" s="673">
        <v>0</v>
      </c>
      <c r="D26" s="673">
        <v>16.560507324218751</v>
      </c>
      <c r="E26" s="673">
        <v>0</v>
      </c>
      <c r="F26" s="674">
        <f>SUM(B26:E26)</f>
        <v>247.25471948242188</v>
      </c>
    </row>
    <row r="27" spans="1:10" ht="15">
      <c r="A27" s="675" t="s">
        <v>174</v>
      </c>
      <c r="B27" s="674">
        <f>SUM(B24:B26)</f>
        <v>2612.3784618530276</v>
      </c>
      <c r="C27" s="674">
        <f>SUM(C24:C26)</f>
        <v>93.601371704101567</v>
      </c>
      <c r="D27" s="674">
        <f>SUM(D24:D26)</f>
        <v>2485.9087507324216</v>
      </c>
      <c r="E27" s="674">
        <f>SUM(E24:E26)</f>
        <v>443.04308032226561</v>
      </c>
      <c r="F27" s="674">
        <f>SUM(B27:E27)</f>
        <v>5634.9316646118159</v>
      </c>
    </row>
    <row r="28" spans="1:10">
      <c r="B28" s="676"/>
      <c r="C28" s="676"/>
    </row>
  </sheetData>
  <mergeCells count="11">
    <mergeCell ref="A15:I15"/>
    <mergeCell ref="A19:I19"/>
    <mergeCell ref="A20:I20"/>
    <mergeCell ref="A22:A23"/>
    <mergeCell ref="B22:E22"/>
    <mergeCell ref="F22:F23"/>
    <mergeCell ref="A1:I1"/>
    <mergeCell ref="A2:I2"/>
    <mergeCell ref="A4:A5"/>
    <mergeCell ref="B4:F4"/>
    <mergeCell ref="G4:G5"/>
  </mergeCells>
  <pageMargins left="0.7" right="0.7" top="0.75" bottom="0.75" header="0.3" footer="0.3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21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Interes_rate_derivatives</vt:lpstr>
      <vt:lpstr>Execution_method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C_out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Execution_method!Область_печати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2019-10-01T12:21:11Z</dcterms:created>
  <dcterms:modified xsi:type="dcterms:W3CDTF">2019-10-01T12:21:11Z</dcterms:modified>
</cp:coreProperties>
</file>